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лохих\Бюджет 2024\решение от 19 декабря\"/>
    </mc:Choice>
  </mc:AlternateContent>
  <xr:revisionPtr revIDLastSave="0" documentId="8_{AF04AC8E-2FAB-47F6-BE55-32C35B9CE29D}" xr6:coauthVersionLast="45" xr6:coauthVersionMax="45" xr10:uidLastSave="{00000000-0000-0000-0000-000000000000}"/>
  <bookViews>
    <workbookView xWindow="-48" yWindow="-48" windowWidth="23136" windowHeight="12432" activeTab="5" xr2:uid="{00000000-000D-0000-FFFF-FFFF00000000}"/>
  </bookViews>
  <sheets>
    <sheet name="Приложение № 1" sheetId="5" r:id="rId1"/>
    <sheet name="Приложение №2" sheetId="4" r:id="rId2"/>
    <sheet name="Приложение 3" sheetId="6" r:id="rId3"/>
    <sheet name="Приложение 4" sheetId="7" r:id="rId4"/>
    <sheet name="Приложение 5" sheetId="8" r:id="rId5"/>
    <sheet name="Приложение 6" sheetId="9" r:id="rId6"/>
  </sheets>
  <definedNames>
    <definedName name="_xlnm._FilterDatabase" localSheetId="2" hidden="1">'Приложение 3'!$A$13:$H$557</definedName>
    <definedName name="_xlnm._FilterDatabase" localSheetId="3" hidden="1">'Приложение 4'!$B$11:$F$572</definedName>
    <definedName name="_xlnm.Print_Area" localSheetId="1">'Приложение №2'!$A$12:$E$178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5" i="4" l="1"/>
  <c r="C112" i="4"/>
  <c r="C98" i="4"/>
  <c r="C96" i="4"/>
  <c r="D68" i="4"/>
  <c r="D67" i="4" s="1"/>
  <c r="E68" i="4"/>
  <c r="E67" i="4" s="1"/>
  <c r="C68" i="4"/>
  <c r="C67" i="4" s="1"/>
  <c r="C25" i="4"/>
  <c r="C169" i="4"/>
  <c r="D169" i="4"/>
  <c r="E169" i="4"/>
  <c r="C164" i="4"/>
  <c r="C162" i="4"/>
  <c r="H342" i="6"/>
  <c r="G342" i="6"/>
  <c r="F342" i="6"/>
  <c r="H488" i="6"/>
  <c r="G488" i="6"/>
  <c r="F488" i="6"/>
  <c r="G271" i="6"/>
  <c r="H271" i="6"/>
  <c r="F271" i="6"/>
  <c r="E444" i="8"/>
  <c r="F444" i="8"/>
  <c r="D444" i="8"/>
  <c r="G164" i="6"/>
  <c r="H164" i="6"/>
  <c r="F164" i="6"/>
  <c r="H146" i="6"/>
  <c r="G146" i="6"/>
  <c r="F146" i="6"/>
  <c r="E416" i="8"/>
  <c r="F416" i="8"/>
  <c r="D416" i="8"/>
  <c r="D288" i="8"/>
  <c r="D227" i="8"/>
  <c r="E150" i="8"/>
  <c r="F150" i="8"/>
  <c r="D150" i="8"/>
  <c r="D153" i="8"/>
  <c r="F160" i="8"/>
  <c r="E160" i="8"/>
  <c r="D160" i="8"/>
  <c r="E30" i="8"/>
  <c r="F30" i="8"/>
  <c r="D30" i="8"/>
  <c r="H552" i="7" l="1"/>
  <c r="I552" i="7"/>
  <c r="G552" i="7"/>
  <c r="H477" i="7"/>
  <c r="I477" i="7"/>
  <c r="G477" i="7"/>
  <c r="H412" i="7"/>
  <c r="H411" i="7" s="1"/>
  <c r="H410" i="7" s="1"/>
  <c r="H409" i="7" s="1"/>
  <c r="I412" i="7"/>
  <c r="I411" i="7" s="1"/>
  <c r="I410" i="7" s="1"/>
  <c r="I409" i="7" s="1"/>
  <c r="G412" i="7"/>
  <c r="G411" i="7" s="1"/>
  <c r="G410" i="7" s="1"/>
  <c r="G409" i="7" s="1"/>
  <c r="H268" i="7"/>
  <c r="I268" i="7"/>
  <c r="G268" i="7"/>
  <c r="H162" i="7" l="1"/>
  <c r="I162" i="7"/>
  <c r="G162" i="7"/>
  <c r="H144" i="7"/>
  <c r="I144" i="7"/>
  <c r="G144" i="7"/>
  <c r="D362" i="8"/>
  <c r="E156" i="8"/>
  <c r="F156" i="8"/>
  <c r="D156" i="8"/>
  <c r="E425" i="8"/>
  <c r="F425" i="8"/>
  <c r="D425" i="8"/>
  <c r="E317" i="8"/>
  <c r="F317" i="8"/>
  <c r="D317" i="8"/>
  <c r="H203" i="7"/>
  <c r="I203" i="7"/>
  <c r="G203" i="7"/>
  <c r="G153" i="6"/>
  <c r="H153" i="6"/>
  <c r="F153" i="6"/>
  <c r="F556" i="6" l="1"/>
  <c r="F555" i="6" s="1"/>
  <c r="G533" i="7" l="1"/>
  <c r="G532" i="7" s="1"/>
  <c r="G531" i="7" s="1"/>
  <c r="G399" i="7"/>
  <c r="G398" i="7" s="1"/>
  <c r="H151" i="7"/>
  <c r="I151" i="7"/>
  <c r="G151" i="7"/>
  <c r="D171" i="4"/>
  <c r="E171" i="4"/>
  <c r="C171" i="4"/>
  <c r="C38" i="4"/>
  <c r="E260" i="8" l="1"/>
  <c r="F260" i="8"/>
  <c r="E257" i="8"/>
  <c r="F257" i="8"/>
  <c r="E253" i="8"/>
  <c r="F253" i="8"/>
  <c r="E249" i="8"/>
  <c r="E248" i="8" s="1"/>
  <c r="F249" i="8"/>
  <c r="F248" i="8" s="1"/>
  <c r="E243" i="8"/>
  <c r="F243" i="8"/>
  <c r="E238" i="8"/>
  <c r="E237" i="8" s="1"/>
  <c r="F238" i="8"/>
  <c r="F237" i="8" s="1"/>
  <c r="E233" i="8"/>
  <c r="E232" i="8" s="1"/>
  <c r="E231" i="8" s="1"/>
  <c r="F233" i="8"/>
  <c r="F232" i="8" s="1"/>
  <c r="F231" i="8" s="1"/>
  <c r="E218" i="8"/>
  <c r="F218" i="8"/>
  <c r="D218" i="8"/>
  <c r="E183" i="8"/>
  <c r="F183" i="8"/>
  <c r="D183" i="8"/>
  <c r="E252" i="8" l="1"/>
  <c r="E251" i="8" s="1"/>
  <c r="F252" i="8"/>
  <c r="F251" i="8" s="1"/>
  <c r="E34" i="8"/>
  <c r="F34" i="8"/>
  <c r="D34" i="8"/>
  <c r="G381" i="6"/>
  <c r="H381" i="6"/>
  <c r="F381" i="6"/>
  <c r="G206" i="6"/>
  <c r="H206" i="6"/>
  <c r="F206" i="6"/>
  <c r="F163" i="6" l="1"/>
  <c r="F162" i="6" s="1"/>
  <c r="G262" i="6"/>
  <c r="H262" i="6"/>
  <c r="F262" i="6"/>
  <c r="G163" i="6"/>
  <c r="G162" i="6" s="1"/>
  <c r="H163" i="6"/>
  <c r="H162" i="6" s="1"/>
  <c r="G438" i="6"/>
  <c r="H438" i="6"/>
  <c r="F438" i="6"/>
  <c r="H442" i="6"/>
  <c r="H310" i="7"/>
  <c r="I310" i="7"/>
  <c r="G310" i="7"/>
  <c r="G301" i="7"/>
  <c r="H259" i="7"/>
  <c r="I259" i="7"/>
  <c r="G259" i="7"/>
  <c r="H161" i="7"/>
  <c r="H160" i="7" s="1"/>
  <c r="I161" i="7"/>
  <c r="I160" i="7" s="1"/>
  <c r="G161" i="7"/>
  <c r="G160" i="7" s="1"/>
  <c r="H516" i="7"/>
  <c r="I516" i="7"/>
  <c r="G516" i="7"/>
  <c r="E74" i="8" l="1"/>
  <c r="F74" i="8"/>
  <c r="D74" i="8"/>
  <c r="H359" i="7"/>
  <c r="I359" i="7"/>
  <c r="G359" i="7"/>
  <c r="H35" i="7"/>
  <c r="I35" i="7"/>
  <c r="G35" i="7"/>
  <c r="G496" i="6"/>
  <c r="H496" i="6"/>
  <c r="F496" i="6"/>
  <c r="G34" i="6" l="1"/>
  <c r="H34" i="6"/>
  <c r="F34" i="6"/>
  <c r="H361" i="7" l="1"/>
  <c r="H358" i="7" s="1"/>
  <c r="I361" i="7"/>
  <c r="I358" i="7" s="1"/>
  <c r="G361" i="7"/>
  <c r="G358" i="7" s="1"/>
  <c r="G498" i="6"/>
  <c r="G495" i="6" s="1"/>
  <c r="H498" i="6"/>
  <c r="H495" i="6" s="1"/>
  <c r="F498" i="6"/>
  <c r="F495" i="6" s="1"/>
  <c r="C141" i="4" l="1"/>
  <c r="H301" i="7"/>
  <c r="I301" i="7"/>
  <c r="H299" i="7"/>
  <c r="I299" i="7"/>
  <c r="H297" i="7"/>
  <c r="I297" i="7"/>
  <c r="G429" i="6"/>
  <c r="H429" i="6"/>
  <c r="F429" i="6"/>
  <c r="G442" i="6"/>
  <c r="F442" i="6"/>
  <c r="I314" i="7"/>
  <c r="H314" i="7"/>
  <c r="G314" i="7"/>
  <c r="F38" i="8"/>
  <c r="E38" i="8"/>
  <c r="D38" i="8"/>
  <c r="D33" i="8" s="1"/>
  <c r="G269" i="6"/>
  <c r="H269" i="6"/>
  <c r="F269" i="6"/>
  <c r="G266" i="6"/>
  <c r="H266" i="6"/>
  <c r="F266" i="6"/>
  <c r="G264" i="6"/>
  <c r="H264" i="6"/>
  <c r="F264" i="6"/>
  <c r="G218" i="6"/>
  <c r="H218" i="6"/>
  <c r="F218" i="6"/>
  <c r="I215" i="7"/>
  <c r="H215" i="7"/>
  <c r="G215" i="7"/>
  <c r="G209" i="7"/>
  <c r="D421" i="8"/>
  <c r="D418" i="8" s="1"/>
  <c r="E290" i="8"/>
  <c r="F290" i="8"/>
  <c r="D290" i="8"/>
  <c r="E222" i="8"/>
  <c r="F222" i="8"/>
  <c r="D222" i="8"/>
  <c r="E225" i="8"/>
  <c r="F225" i="8"/>
  <c r="D225" i="8"/>
  <c r="E220" i="8"/>
  <c r="E217" i="8" s="1"/>
  <c r="F220" i="8"/>
  <c r="F217" i="8" s="1"/>
  <c r="D220" i="8"/>
  <c r="D25" i="8"/>
  <c r="D217" i="8" l="1"/>
  <c r="E33" i="8"/>
  <c r="F33" i="8"/>
  <c r="H309" i="7"/>
  <c r="H308" i="7" s="1"/>
  <c r="G309" i="7"/>
  <c r="G308" i="7" s="1"/>
  <c r="I309" i="7"/>
  <c r="I308" i="7" s="1"/>
  <c r="H437" i="6"/>
  <c r="F437" i="6"/>
  <c r="G437" i="6"/>
  <c r="G261" i="6"/>
  <c r="H261" i="6"/>
  <c r="F261" i="6"/>
  <c r="H266" i="7"/>
  <c r="I266" i="7"/>
  <c r="G266" i="7"/>
  <c r="H263" i="7"/>
  <c r="I263" i="7"/>
  <c r="G263" i="7"/>
  <c r="H261" i="7"/>
  <c r="I261" i="7"/>
  <c r="G261" i="7"/>
  <c r="G155" i="7"/>
  <c r="H155" i="7"/>
  <c r="I155" i="7"/>
  <c r="G157" i="7"/>
  <c r="H157" i="7"/>
  <c r="I157" i="7"/>
  <c r="B78" i="9"/>
  <c r="B67" i="9"/>
  <c r="I258" i="7" l="1"/>
  <c r="G258" i="7"/>
  <c r="H258" i="7"/>
  <c r="I150" i="7"/>
  <c r="I149" i="7" s="1"/>
  <c r="G150" i="7"/>
  <c r="G149" i="7" s="1"/>
  <c r="H150" i="7"/>
  <c r="H149" i="7" s="1"/>
  <c r="B49" i="9"/>
  <c r="C131" i="4" l="1"/>
  <c r="E162" i="8" l="1"/>
  <c r="F162" i="8"/>
  <c r="D162" i="8"/>
  <c r="E187" i="8" l="1"/>
  <c r="F187" i="8"/>
  <c r="D187" i="8"/>
  <c r="F435" i="8" l="1"/>
  <c r="F434" i="8" s="1"/>
  <c r="E435" i="8"/>
  <c r="E434" i="8" s="1"/>
  <c r="D435" i="8"/>
  <c r="D434" i="8" s="1"/>
  <c r="E293" i="8"/>
  <c r="F293" i="8"/>
  <c r="D293" i="8"/>
  <c r="E279" i="8"/>
  <c r="E278" i="8" s="1"/>
  <c r="E277" i="8" s="1"/>
  <c r="F279" i="8"/>
  <c r="F278" i="8" s="1"/>
  <c r="F277" i="8" s="1"/>
  <c r="F212" i="8"/>
  <c r="F211" i="8" s="1"/>
  <c r="E212" i="8"/>
  <c r="E211" i="8" s="1"/>
  <c r="D212" i="8"/>
  <c r="D211" i="8" s="1"/>
  <c r="F209" i="8"/>
  <c r="E209" i="8"/>
  <c r="D209" i="8"/>
  <c r="H520" i="7"/>
  <c r="H519" i="7" s="1"/>
  <c r="I520" i="7"/>
  <c r="I519" i="7" s="1"/>
  <c r="G520" i="7"/>
  <c r="I507" i="7"/>
  <c r="I506" i="7" s="1"/>
  <c r="I505" i="7" s="1"/>
  <c r="H507" i="7"/>
  <c r="H506" i="7" s="1"/>
  <c r="H505" i="7" s="1"/>
  <c r="G507" i="7"/>
  <c r="G506" i="7" s="1"/>
  <c r="G505" i="7" s="1"/>
  <c r="I479" i="7"/>
  <c r="H479" i="7"/>
  <c r="G479" i="7"/>
  <c r="H221" i="7"/>
  <c r="I221" i="7"/>
  <c r="G221" i="7"/>
  <c r="H218" i="7"/>
  <c r="I218" i="7"/>
  <c r="G218" i="7"/>
  <c r="H186" i="7"/>
  <c r="I186" i="7"/>
  <c r="H189" i="7"/>
  <c r="I189" i="7"/>
  <c r="G189" i="7"/>
  <c r="H179" i="7"/>
  <c r="I179" i="7"/>
  <c r="G179" i="7"/>
  <c r="H251" i="7" l="1"/>
  <c r="I251" i="7"/>
  <c r="G251" i="7"/>
  <c r="H254" i="7"/>
  <c r="H253" i="7" s="1"/>
  <c r="I254" i="7"/>
  <c r="I253" i="7" s="1"/>
  <c r="G254" i="7"/>
  <c r="G253" i="7" s="1"/>
  <c r="H96" i="7"/>
  <c r="H95" i="7" s="1"/>
  <c r="H94" i="7" s="1"/>
  <c r="H93" i="7" s="1"/>
  <c r="I96" i="7"/>
  <c r="I95" i="7" s="1"/>
  <c r="I94" i="7" s="1"/>
  <c r="I93" i="7" s="1"/>
  <c r="G96" i="7"/>
  <c r="G95" i="7" s="1"/>
  <c r="G94" i="7" s="1"/>
  <c r="G93" i="7" s="1"/>
  <c r="G250" i="7" l="1"/>
  <c r="G249" i="7" s="1"/>
  <c r="H250" i="7"/>
  <c r="H249" i="7" s="1"/>
  <c r="H248" i="7" s="1"/>
  <c r="I250" i="7"/>
  <c r="I249" i="7" s="1"/>
  <c r="H98" i="6"/>
  <c r="H97" i="6" s="1"/>
  <c r="H96" i="6" s="1"/>
  <c r="G98" i="6"/>
  <c r="G97" i="6" s="1"/>
  <c r="G96" i="6" s="1"/>
  <c r="F98" i="6"/>
  <c r="F97" i="6" s="1"/>
  <c r="F96" i="6" s="1"/>
  <c r="G254" i="6"/>
  <c r="G253" i="6" s="1"/>
  <c r="H254" i="6"/>
  <c r="H253" i="6" s="1"/>
  <c r="F254" i="6"/>
  <c r="F253" i="6" s="1"/>
  <c r="G248" i="7" l="1"/>
  <c r="F95" i="6"/>
  <c r="H95" i="6"/>
  <c r="G95" i="6"/>
  <c r="G385" i="6"/>
  <c r="H385" i="6"/>
  <c r="F385" i="6"/>
  <c r="G257" i="6"/>
  <c r="G256" i="6" s="1"/>
  <c r="G252" i="6" s="1"/>
  <c r="H257" i="6"/>
  <c r="H256" i="6" s="1"/>
  <c r="H252" i="6" s="1"/>
  <c r="F257" i="6"/>
  <c r="F256" i="6" s="1"/>
  <c r="G344" i="6"/>
  <c r="H344" i="6"/>
  <c r="F344" i="6"/>
  <c r="G221" i="6"/>
  <c r="H221" i="6"/>
  <c r="F221" i="6"/>
  <c r="G372" i="6"/>
  <c r="G371" i="6" s="1"/>
  <c r="G370" i="6" s="1"/>
  <c r="H372" i="6"/>
  <c r="H371" i="6" s="1"/>
  <c r="H370" i="6" s="1"/>
  <c r="F372" i="6"/>
  <c r="F371" i="6" s="1"/>
  <c r="F370" i="6" s="1"/>
  <c r="F252" i="6" l="1"/>
  <c r="F251" i="6" s="1"/>
  <c r="G251" i="6"/>
  <c r="H251" i="6"/>
  <c r="D154" i="4"/>
  <c r="E154" i="4"/>
  <c r="D147" i="4"/>
  <c r="E147" i="4"/>
  <c r="C147" i="4"/>
  <c r="D14" i="5"/>
  <c r="D13" i="5" s="1"/>
  <c r="E14" i="5"/>
  <c r="E13" i="5" s="1"/>
  <c r="C14" i="5"/>
  <c r="C13" i="5" s="1"/>
  <c r="D17" i="5"/>
  <c r="D16" i="5" s="1"/>
  <c r="E17" i="5"/>
  <c r="E16" i="5" s="1"/>
  <c r="C17" i="5"/>
  <c r="C16" i="5" s="1"/>
  <c r="D25" i="5"/>
  <c r="D23" i="5" s="1"/>
  <c r="D20" i="5" s="1"/>
  <c r="E25" i="5"/>
  <c r="E23" i="5" s="1"/>
  <c r="E20" i="5" s="1"/>
  <c r="D34" i="5"/>
  <c r="D32" i="5" s="1"/>
  <c r="D29" i="5" s="1"/>
  <c r="E34" i="5"/>
  <c r="E32" i="5" s="1"/>
  <c r="E29" i="5" s="1"/>
  <c r="C34" i="5"/>
  <c r="C32" i="5" s="1"/>
  <c r="C29" i="5" s="1"/>
  <c r="C25" i="5"/>
  <c r="C23" i="5" s="1"/>
  <c r="C20" i="5" s="1"/>
  <c r="C19" i="5" l="1"/>
  <c r="D12" i="5"/>
  <c r="D11" i="5" s="1"/>
  <c r="D10" i="5" s="1"/>
  <c r="E12" i="5"/>
  <c r="E11" i="5" s="1"/>
  <c r="E10" i="5" s="1"/>
  <c r="C12" i="5"/>
  <c r="C11" i="5" s="1"/>
  <c r="D31" i="9"/>
  <c r="C31" i="9"/>
  <c r="B31" i="9"/>
  <c r="C10" i="5" l="1"/>
  <c r="F450" i="8"/>
  <c r="F449" i="8" s="1"/>
  <c r="F448" i="8" s="1"/>
  <c r="E450" i="8"/>
  <c r="E449" i="8" s="1"/>
  <c r="E448" i="8" s="1"/>
  <c r="D450" i="8"/>
  <c r="D449" i="8" s="1"/>
  <c r="D448" i="8" s="1"/>
  <c r="F443" i="8"/>
  <c r="F442" i="8" s="1"/>
  <c r="E443" i="8"/>
  <c r="E442" i="8" s="1"/>
  <c r="D443" i="8"/>
  <c r="D442" i="8" s="1"/>
  <c r="F440" i="8"/>
  <c r="E440" i="8"/>
  <c r="D440" i="8"/>
  <c r="F438" i="8"/>
  <c r="F437" i="8" s="1"/>
  <c r="E438" i="8"/>
  <c r="E437" i="8" s="1"/>
  <c r="D438" i="8"/>
  <c r="D437" i="8" s="1"/>
  <c r="F431" i="8"/>
  <c r="E431" i="8"/>
  <c r="D431" i="8"/>
  <c r="F429" i="8"/>
  <c r="E429" i="8"/>
  <c r="D429" i="8"/>
  <c r="F418" i="8"/>
  <c r="E418" i="8"/>
  <c r="F414" i="8"/>
  <c r="E414" i="8"/>
  <c r="D414" i="8"/>
  <c r="D413" i="8" s="1"/>
  <c r="F410" i="8"/>
  <c r="F409" i="8" s="1"/>
  <c r="F408" i="8" s="1"/>
  <c r="E410" i="8"/>
  <c r="E409" i="8" s="1"/>
  <c r="E408" i="8" s="1"/>
  <c r="D410" i="8"/>
  <c r="D409" i="8" s="1"/>
  <c r="D408" i="8" s="1"/>
  <c r="F406" i="8"/>
  <c r="F405" i="8" s="1"/>
  <c r="E406" i="8"/>
  <c r="E405" i="8" s="1"/>
  <c r="D406" i="8"/>
  <c r="D405" i="8" s="1"/>
  <c r="F403" i="8"/>
  <c r="F402" i="8" s="1"/>
  <c r="E403" i="8"/>
  <c r="E402" i="8" s="1"/>
  <c r="D403" i="8"/>
  <c r="D402" i="8" s="1"/>
  <c r="F399" i="8"/>
  <c r="E399" i="8"/>
  <c r="D399" i="8"/>
  <c r="F395" i="8"/>
  <c r="E395" i="8"/>
  <c r="D395" i="8"/>
  <c r="F391" i="8"/>
  <c r="F390" i="8" s="1"/>
  <c r="F389" i="8" s="1"/>
  <c r="E391" i="8"/>
  <c r="E390" i="8" s="1"/>
  <c r="E389" i="8" s="1"/>
  <c r="D391" i="8"/>
  <c r="D390" i="8" s="1"/>
  <c r="D389" i="8" s="1"/>
  <c r="F386" i="8"/>
  <c r="F385" i="8" s="1"/>
  <c r="F384" i="8" s="1"/>
  <c r="E386" i="8"/>
  <c r="E385" i="8" s="1"/>
  <c r="E384" i="8" s="1"/>
  <c r="D386" i="8"/>
  <c r="D385" i="8" s="1"/>
  <c r="D384" i="8" s="1"/>
  <c r="F382" i="8"/>
  <c r="F381" i="8" s="1"/>
  <c r="F380" i="8" s="1"/>
  <c r="E382" i="8"/>
  <c r="E381" i="8" s="1"/>
  <c r="E380" i="8" s="1"/>
  <c r="D382" i="8"/>
  <c r="D381" i="8" s="1"/>
  <c r="D380" i="8" s="1"/>
  <c r="F377" i="8"/>
  <c r="F376" i="8" s="1"/>
  <c r="F375" i="8" s="1"/>
  <c r="F374" i="8" s="1"/>
  <c r="E377" i="8"/>
  <c r="E376" i="8" s="1"/>
  <c r="E375" i="8" s="1"/>
  <c r="E374" i="8" s="1"/>
  <c r="D377" i="8"/>
  <c r="D376" i="8" s="1"/>
  <c r="D375" i="8" s="1"/>
  <c r="D374" i="8" s="1"/>
  <c r="F370" i="8"/>
  <c r="E370" i="8"/>
  <c r="D370" i="8"/>
  <c r="F366" i="8"/>
  <c r="F365" i="8" s="1"/>
  <c r="E366" i="8"/>
  <c r="E365" i="8" s="1"/>
  <c r="D366" i="8"/>
  <c r="D365" i="8" s="1"/>
  <c r="F360" i="8"/>
  <c r="F359" i="8" s="1"/>
  <c r="F358" i="8" s="1"/>
  <c r="E360" i="8"/>
  <c r="E359" i="8" s="1"/>
  <c r="E358" i="8" s="1"/>
  <c r="D360" i="8"/>
  <c r="D359" i="8" s="1"/>
  <c r="D358" i="8" s="1"/>
  <c r="F354" i="8"/>
  <c r="F353" i="8" s="1"/>
  <c r="E354" i="8"/>
  <c r="E353" i="8" s="1"/>
  <c r="D354" i="8"/>
  <c r="D353" i="8" s="1"/>
  <c r="F351" i="8"/>
  <c r="F350" i="8" s="1"/>
  <c r="E351" i="8"/>
  <c r="E350" i="8" s="1"/>
  <c r="D351" i="8"/>
  <c r="D350" i="8" s="1"/>
  <c r="F348" i="8"/>
  <c r="F347" i="8" s="1"/>
  <c r="E348" i="8"/>
  <c r="E347" i="8" s="1"/>
  <c r="D348" i="8"/>
  <c r="D347" i="8" s="1"/>
  <c r="F344" i="8"/>
  <c r="F343" i="8" s="1"/>
  <c r="E344" i="8"/>
  <c r="E343" i="8" s="1"/>
  <c r="D344" i="8"/>
  <c r="D343" i="8" s="1"/>
  <c r="F341" i="8"/>
  <c r="F340" i="8" s="1"/>
  <c r="E341" i="8"/>
  <c r="E340" i="8" s="1"/>
  <c r="D341" i="8"/>
  <c r="D340" i="8" s="1"/>
  <c r="F335" i="8"/>
  <c r="F334" i="8" s="1"/>
  <c r="E335" i="8"/>
  <c r="E334" i="8" s="1"/>
  <c r="D335" i="8"/>
  <c r="D334" i="8" s="1"/>
  <c r="F332" i="8"/>
  <c r="F331" i="8" s="1"/>
  <c r="E332" i="8"/>
  <c r="E331" i="8" s="1"/>
  <c r="D332" i="8"/>
  <c r="D331" i="8" s="1"/>
  <c r="F328" i="8"/>
  <c r="E328" i="8"/>
  <c r="D328" i="8"/>
  <c r="F326" i="8"/>
  <c r="E326" i="8"/>
  <c r="D326" i="8"/>
  <c r="F321" i="8"/>
  <c r="F320" i="8" s="1"/>
  <c r="F319" i="8" s="1"/>
  <c r="E321" i="8"/>
  <c r="E320" i="8" s="1"/>
  <c r="E319" i="8" s="1"/>
  <c r="D321" i="8"/>
  <c r="D320" i="8" s="1"/>
  <c r="D319" i="8" s="1"/>
  <c r="F316" i="8"/>
  <c r="F315" i="8" s="1"/>
  <c r="E316" i="8"/>
  <c r="E315" i="8" s="1"/>
  <c r="D316" i="8"/>
  <c r="D315" i="8" s="1"/>
  <c r="F312" i="8"/>
  <c r="E312" i="8"/>
  <c r="D312" i="8"/>
  <c r="F310" i="8"/>
  <c r="E310" i="8"/>
  <c r="D310" i="8"/>
  <c r="F308" i="8"/>
  <c r="E308" i="8"/>
  <c r="D308" i="8"/>
  <c r="F306" i="8"/>
  <c r="E306" i="8"/>
  <c r="D306" i="8"/>
  <c r="F304" i="8"/>
  <c r="E304" i="8"/>
  <c r="D304" i="8"/>
  <c r="F302" i="8"/>
  <c r="E302" i="8"/>
  <c r="D302" i="8"/>
  <c r="F300" i="8"/>
  <c r="E300" i="8"/>
  <c r="D300" i="8"/>
  <c r="F298" i="8"/>
  <c r="E298" i="8"/>
  <c r="D298" i="8"/>
  <c r="F296" i="8"/>
  <c r="E296" i="8"/>
  <c r="D296" i="8"/>
  <c r="F288" i="8"/>
  <c r="E288" i="8"/>
  <c r="F286" i="8"/>
  <c r="E286" i="8"/>
  <c r="D286" i="8"/>
  <c r="F284" i="8"/>
  <c r="E284" i="8"/>
  <c r="D284" i="8"/>
  <c r="D279" i="8"/>
  <c r="D278" i="8" s="1"/>
  <c r="D277" i="8" s="1"/>
  <c r="F275" i="8"/>
  <c r="F274" i="8" s="1"/>
  <c r="F273" i="8" s="1"/>
  <c r="F272" i="8" s="1"/>
  <c r="E275" i="8"/>
  <c r="E274" i="8" s="1"/>
  <c r="E273" i="8" s="1"/>
  <c r="E272" i="8" s="1"/>
  <c r="D275" i="8"/>
  <c r="D274" i="8" s="1"/>
  <c r="D273" i="8" s="1"/>
  <c r="F270" i="8"/>
  <c r="F269" i="8" s="1"/>
  <c r="E270" i="8"/>
  <c r="E269" i="8" s="1"/>
  <c r="D270" i="8"/>
  <c r="D269" i="8" s="1"/>
  <c r="F266" i="8"/>
  <c r="F265" i="8" s="1"/>
  <c r="E266" i="8"/>
  <c r="E265" i="8" s="1"/>
  <c r="D266" i="8"/>
  <c r="D265" i="8" s="1"/>
  <c r="D260" i="8"/>
  <c r="D257" i="8"/>
  <c r="D253" i="8"/>
  <c r="D249" i="8"/>
  <c r="D248" i="8" s="1"/>
  <c r="F246" i="8"/>
  <c r="F242" i="8" s="1"/>
  <c r="F236" i="8" s="1"/>
  <c r="F230" i="8" s="1"/>
  <c r="E246" i="8"/>
  <c r="E242" i="8" s="1"/>
  <c r="E236" i="8" s="1"/>
  <c r="E230" i="8" s="1"/>
  <c r="D246" i="8"/>
  <c r="D243" i="8"/>
  <c r="D238" i="8"/>
  <c r="D233" i="8"/>
  <c r="D232" i="8" s="1"/>
  <c r="D231" i="8" s="1"/>
  <c r="F227" i="8"/>
  <c r="E227" i="8"/>
  <c r="F207" i="8"/>
  <c r="F206" i="8" s="1"/>
  <c r="F205" i="8" s="1"/>
  <c r="F204" i="8" s="1"/>
  <c r="E207" i="8"/>
  <c r="E206" i="8" s="1"/>
  <c r="E205" i="8" s="1"/>
  <c r="E204" i="8" s="1"/>
  <c r="D207" i="8"/>
  <c r="D206" i="8" s="1"/>
  <c r="D205" i="8" s="1"/>
  <c r="D202" i="8"/>
  <c r="F200" i="8"/>
  <c r="F199" i="8" s="1"/>
  <c r="F198" i="8" s="1"/>
  <c r="F197" i="8" s="1"/>
  <c r="E200" i="8"/>
  <c r="E199" i="8" s="1"/>
  <c r="E198" i="8" s="1"/>
  <c r="E197" i="8" s="1"/>
  <c r="D200" i="8"/>
  <c r="F193" i="8"/>
  <c r="F192" i="8" s="1"/>
  <c r="F191" i="8" s="1"/>
  <c r="F190" i="8" s="1"/>
  <c r="E193" i="8"/>
  <c r="E192" i="8" s="1"/>
  <c r="E191" i="8" s="1"/>
  <c r="E190" i="8" s="1"/>
  <c r="D193" i="8"/>
  <c r="D192" i="8" s="1"/>
  <c r="D191" i="8" s="1"/>
  <c r="D190" i="8" s="1"/>
  <c r="F186" i="8"/>
  <c r="E186" i="8"/>
  <c r="D186" i="8"/>
  <c r="F181" i="8"/>
  <c r="E181" i="8"/>
  <c r="D181" i="8"/>
  <c r="F178" i="8"/>
  <c r="F177" i="8" s="1"/>
  <c r="E178" i="8"/>
  <c r="E177" i="8" s="1"/>
  <c r="D178" i="8"/>
  <c r="D177" i="8" s="1"/>
  <c r="F174" i="8"/>
  <c r="F173" i="8" s="1"/>
  <c r="E174" i="8"/>
  <c r="E173" i="8" s="1"/>
  <c r="D174" i="8"/>
  <c r="D173" i="8" s="1"/>
  <c r="F171" i="8"/>
  <c r="F170" i="8" s="1"/>
  <c r="E171" i="8"/>
  <c r="E170" i="8" s="1"/>
  <c r="D171" i="8"/>
  <c r="D170" i="8" s="1"/>
  <c r="F168" i="8"/>
  <c r="F167" i="8" s="1"/>
  <c r="E168" i="8"/>
  <c r="E167" i="8" s="1"/>
  <c r="D168" i="8"/>
  <c r="D167" i="8" s="1"/>
  <c r="F165" i="8"/>
  <c r="F164" i="8" s="1"/>
  <c r="E165" i="8"/>
  <c r="E164" i="8" s="1"/>
  <c r="D165" i="8"/>
  <c r="D164" i="8" s="1"/>
  <c r="F158" i="8"/>
  <c r="E158" i="8"/>
  <c r="D158" i="8"/>
  <c r="F153" i="8"/>
  <c r="E153" i="8"/>
  <c r="F148" i="8"/>
  <c r="E148" i="8"/>
  <c r="D148" i="8"/>
  <c r="F146" i="8"/>
  <c r="E146" i="8"/>
  <c r="D146" i="8"/>
  <c r="F144" i="8"/>
  <c r="E144" i="8"/>
  <c r="D144" i="8"/>
  <c r="F142" i="8"/>
  <c r="E142" i="8"/>
  <c r="D142" i="8"/>
  <c r="F139" i="8"/>
  <c r="E139" i="8"/>
  <c r="D139" i="8"/>
  <c r="F136" i="8"/>
  <c r="E136" i="8"/>
  <c r="D136" i="8"/>
  <c r="F133" i="8"/>
  <c r="E133" i="8"/>
  <c r="D133" i="8"/>
  <c r="F129" i="8"/>
  <c r="E129" i="8"/>
  <c r="D129" i="8"/>
  <c r="F127" i="8"/>
  <c r="E127" i="8"/>
  <c r="D127" i="8"/>
  <c r="F124" i="8"/>
  <c r="E124" i="8"/>
  <c r="D124" i="8"/>
  <c r="F121" i="8"/>
  <c r="E121" i="8"/>
  <c r="D121" i="8"/>
  <c r="F119" i="8"/>
  <c r="E119" i="8"/>
  <c r="D119" i="8"/>
  <c r="F117" i="8"/>
  <c r="E117" i="8"/>
  <c r="D117" i="8"/>
  <c r="F115" i="8"/>
  <c r="E115" i="8"/>
  <c r="D115" i="8"/>
  <c r="F112" i="8"/>
  <c r="E112" i="8"/>
  <c r="D112" i="8"/>
  <c r="F110" i="8"/>
  <c r="E110" i="8"/>
  <c r="D110" i="8"/>
  <c r="F108" i="8"/>
  <c r="E108" i="8"/>
  <c r="D108" i="8"/>
  <c r="F105" i="8"/>
  <c r="E105" i="8"/>
  <c r="D105" i="8"/>
  <c r="F101" i="8"/>
  <c r="E101" i="8"/>
  <c r="D101" i="8"/>
  <c r="F98" i="8"/>
  <c r="E98" i="8"/>
  <c r="D98" i="8"/>
  <c r="F92" i="8"/>
  <c r="E92" i="8"/>
  <c r="D92" i="8"/>
  <c r="F90" i="8"/>
  <c r="E90" i="8"/>
  <c r="D90" i="8"/>
  <c r="F85" i="8"/>
  <c r="F84" i="8" s="1"/>
  <c r="E85" i="8"/>
  <c r="E84" i="8" s="1"/>
  <c r="D85" i="8"/>
  <c r="D84" i="8" s="1"/>
  <c r="F82" i="8"/>
  <c r="F81" i="8" s="1"/>
  <c r="E82" i="8"/>
  <c r="E81" i="8" s="1"/>
  <c r="D82" i="8"/>
  <c r="D81" i="8" s="1"/>
  <c r="F77" i="8"/>
  <c r="F73" i="8" s="1"/>
  <c r="E77" i="8"/>
  <c r="E73" i="8" s="1"/>
  <c r="D77" i="8"/>
  <c r="D73" i="8" s="1"/>
  <c r="F71" i="8"/>
  <c r="F70" i="8" s="1"/>
  <c r="E71" i="8"/>
  <c r="E70" i="8" s="1"/>
  <c r="D71" i="8"/>
  <c r="D70" i="8" s="1"/>
  <c r="F67" i="8"/>
  <c r="F66" i="8" s="1"/>
  <c r="E67" i="8"/>
  <c r="E66" i="8" s="1"/>
  <c r="D67" i="8"/>
  <c r="D66" i="8" s="1"/>
  <c r="F63" i="8"/>
  <c r="F62" i="8" s="1"/>
  <c r="E63" i="8"/>
  <c r="E62" i="8" s="1"/>
  <c r="D63" i="8"/>
  <c r="D62" i="8" s="1"/>
  <c r="F59" i="8"/>
  <c r="E59" i="8"/>
  <c r="D59" i="8"/>
  <c r="F56" i="8"/>
  <c r="E56" i="8"/>
  <c r="D56" i="8"/>
  <c r="F53" i="8"/>
  <c r="F52" i="8" s="1"/>
  <c r="E53" i="8"/>
  <c r="E52" i="8" s="1"/>
  <c r="D53" i="8"/>
  <c r="D52" i="8" s="1"/>
  <c r="F48" i="8"/>
  <c r="F47" i="8" s="1"/>
  <c r="F46" i="8" s="1"/>
  <c r="E48" i="8"/>
  <c r="E47" i="8" s="1"/>
  <c r="E46" i="8" s="1"/>
  <c r="D48" i="8"/>
  <c r="D47" i="8" s="1"/>
  <c r="D46" i="8" s="1"/>
  <c r="F42" i="8"/>
  <c r="F41" i="8" s="1"/>
  <c r="F40" i="8" s="1"/>
  <c r="E42" i="8"/>
  <c r="E41" i="8" s="1"/>
  <c r="E40" i="8" s="1"/>
  <c r="D42" i="8"/>
  <c r="D41" i="8" s="1"/>
  <c r="D40" i="8" s="1"/>
  <c r="F32" i="8"/>
  <c r="E32" i="8"/>
  <c r="D32" i="8"/>
  <c r="F25" i="8"/>
  <c r="E25" i="8"/>
  <c r="F23" i="8"/>
  <c r="E23" i="8"/>
  <c r="F21" i="8"/>
  <c r="E21" i="8"/>
  <c r="D21" i="8"/>
  <c r="I567" i="7"/>
  <c r="I566" i="7" s="1"/>
  <c r="I565" i="7" s="1"/>
  <c r="I564" i="7" s="1"/>
  <c r="I563" i="7" s="1"/>
  <c r="I562" i="7" s="1"/>
  <c r="H567" i="7"/>
  <c r="H566" i="7" s="1"/>
  <c r="H565" i="7" s="1"/>
  <c r="H564" i="7" s="1"/>
  <c r="H563" i="7" s="1"/>
  <c r="H562" i="7" s="1"/>
  <c r="G567" i="7"/>
  <c r="G566" i="7" s="1"/>
  <c r="G565" i="7" s="1"/>
  <c r="G564" i="7" s="1"/>
  <c r="G563" i="7" s="1"/>
  <c r="G562" i="7" s="1"/>
  <c r="I560" i="7"/>
  <c r="I559" i="7" s="1"/>
  <c r="I558" i="7" s="1"/>
  <c r="I557" i="7" s="1"/>
  <c r="I556" i="7" s="1"/>
  <c r="H560" i="7"/>
  <c r="H559" i="7" s="1"/>
  <c r="H558" i="7" s="1"/>
  <c r="H557" i="7" s="1"/>
  <c r="H556" i="7" s="1"/>
  <c r="G560" i="7"/>
  <c r="G559" i="7" s="1"/>
  <c r="G558" i="7" s="1"/>
  <c r="G557" i="7" s="1"/>
  <c r="G556" i="7" s="1"/>
  <c r="I554" i="7"/>
  <c r="H554" i="7"/>
  <c r="G554" i="7"/>
  <c r="I550" i="7"/>
  <c r="H550" i="7"/>
  <c r="G550" i="7"/>
  <c r="I544" i="7"/>
  <c r="H544" i="7"/>
  <c r="G544" i="7"/>
  <c r="G542" i="7"/>
  <c r="I538" i="7"/>
  <c r="H538" i="7"/>
  <c r="G538" i="7"/>
  <c r="I527" i="7"/>
  <c r="I526" i="7" s="1"/>
  <c r="I525" i="7" s="1"/>
  <c r="I524" i="7" s="1"/>
  <c r="H527" i="7"/>
  <c r="H526" i="7" s="1"/>
  <c r="H525" i="7" s="1"/>
  <c r="H524" i="7" s="1"/>
  <c r="G527" i="7"/>
  <c r="G526" i="7" s="1"/>
  <c r="G525" i="7" s="1"/>
  <c r="G524" i="7" s="1"/>
  <c r="G519" i="7"/>
  <c r="I514" i="7"/>
  <c r="H514" i="7"/>
  <c r="G514" i="7"/>
  <c r="I511" i="7"/>
  <c r="I510" i="7" s="1"/>
  <c r="H511" i="7"/>
  <c r="H510" i="7" s="1"/>
  <c r="G511" i="7"/>
  <c r="G510" i="7" s="1"/>
  <c r="I501" i="7"/>
  <c r="I500" i="7" s="1"/>
  <c r="I499" i="7" s="1"/>
  <c r="I498" i="7" s="1"/>
  <c r="H501" i="7"/>
  <c r="H500" i="7" s="1"/>
  <c r="H499" i="7" s="1"/>
  <c r="H498" i="7" s="1"/>
  <c r="G501" i="7"/>
  <c r="G500" i="7" s="1"/>
  <c r="G499" i="7" s="1"/>
  <c r="G498" i="7" s="1"/>
  <c r="I496" i="7"/>
  <c r="I495" i="7" s="1"/>
  <c r="I494" i="7" s="1"/>
  <c r="I493" i="7" s="1"/>
  <c r="H496" i="7"/>
  <c r="H495" i="7" s="1"/>
  <c r="H494" i="7" s="1"/>
  <c r="H493" i="7" s="1"/>
  <c r="G496" i="7"/>
  <c r="G495" i="7" s="1"/>
  <c r="G494" i="7" s="1"/>
  <c r="G493" i="7" s="1"/>
  <c r="I491" i="7"/>
  <c r="I490" i="7" s="1"/>
  <c r="H491" i="7"/>
  <c r="H490" i="7" s="1"/>
  <c r="G491" i="7"/>
  <c r="G490" i="7" s="1"/>
  <c r="I488" i="7"/>
  <c r="I487" i="7" s="1"/>
  <c r="H488" i="7"/>
  <c r="H487" i="7" s="1"/>
  <c r="G488" i="7"/>
  <c r="G487" i="7" s="1"/>
  <c r="I485" i="7"/>
  <c r="I484" i="7" s="1"/>
  <c r="H485" i="7"/>
  <c r="H484" i="7" s="1"/>
  <c r="G485" i="7"/>
  <c r="G484" i="7" s="1"/>
  <c r="I482" i="7"/>
  <c r="I481" i="7" s="1"/>
  <c r="H482" i="7"/>
  <c r="H481" i="7" s="1"/>
  <c r="G482" i="7"/>
  <c r="G481" i="7" s="1"/>
  <c r="I475" i="7"/>
  <c r="H475" i="7"/>
  <c r="G475" i="7"/>
  <c r="I473" i="7"/>
  <c r="H473" i="7"/>
  <c r="G473" i="7"/>
  <c r="I471" i="7"/>
  <c r="H471" i="7"/>
  <c r="G471" i="7"/>
  <c r="I469" i="7"/>
  <c r="H469" i="7"/>
  <c r="G469" i="7"/>
  <c r="I467" i="7"/>
  <c r="H467" i="7"/>
  <c r="G467" i="7"/>
  <c r="I465" i="7"/>
  <c r="H465" i="7"/>
  <c r="G465" i="7"/>
  <c r="I463" i="7"/>
  <c r="H463" i="7"/>
  <c r="G463" i="7"/>
  <c r="I461" i="7"/>
  <c r="H461" i="7"/>
  <c r="G461" i="7"/>
  <c r="I458" i="7"/>
  <c r="H458" i="7"/>
  <c r="G458" i="7"/>
  <c r="I455" i="7"/>
  <c r="H455" i="7"/>
  <c r="G455" i="7"/>
  <c r="I451" i="7"/>
  <c r="H451" i="7"/>
  <c r="G451" i="7"/>
  <c r="I449" i="7"/>
  <c r="H449" i="7"/>
  <c r="G449" i="7"/>
  <c r="I446" i="7"/>
  <c r="H446" i="7"/>
  <c r="G446" i="7"/>
  <c r="I440" i="7"/>
  <c r="H440" i="7"/>
  <c r="G440" i="7"/>
  <c r="I438" i="7"/>
  <c r="H438" i="7"/>
  <c r="G438" i="7"/>
  <c r="I436" i="7"/>
  <c r="H436" i="7"/>
  <c r="G436" i="7"/>
  <c r="I434" i="7"/>
  <c r="H434" i="7"/>
  <c r="G434" i="7"/>
  <c r="I432" i="7"/>
  <c r="H432" i="7"/>
  <c r="G432" i="7"/>
  <c r="I429" i="7"/>
  <c r="H429" i="7"/>
  <c r="G429" i="7"/>
  <c r="I426" i="7"/>
  <c r="H426" i="7"/>
  <c r="G426" i="7"/>
  <c r="I422" i="7"/>
  <c r="H422" i="7"/>
  <c r="G422" i="7"/>
  <c r="I419" i="7"/>
  <c r="H419" i="7"/>
  <c r="G419" i="7"/>
  <c r="I406" i="7"/>
  <c r="I405" i="7" s="1"/>
  <c r="I404" i="7" s="1"/>
  <c r="I403" i="7" s="1"/>
  <c r="I402" i="7" s="1"/>
  <c r="H406" i="7"/>
  <c r="H405" i="7" s="1"/>
  <c r="H404" i="7" s="1"/>
  <c r="H403" i="7" s="1"/>
  <c r="H402" i="7" s="1"/>
  <c r="G406" i="7"/>
  <c r="G405" i="7" s="1"/>
  <c r="G404" i="7" s="1"/>
  <c r="G403" i="7" s="1"/>
  <c r="G402" i="7" s="1"/>
  <c r="I396" i="7"/>
  <c r="I395" i="7" s="1"/>
  <c r="I394" i="7" s="1"/>
  <c r="I393" i="7" s="1"/>
  <c r="I392" i="7" s="1"/>
  <c r="I391" i="7" s="1"/>
  <c r="H396" i="7"/>
  <c r="H395" i="7" s="1"/>
  <c r="H394" i="7" s="1"/>
  <c r="H393" i="7" s="1"/>
  <c r="H392" i="7" s="1"/>
  <c r="H391" i="7" s="1"/>
  <c r="G396" i="7"/>
  <c r="G395" i="7" s="1"/>
  <c r="I389" i="7"/>
  <c r="I388" i="7" s="1"/>
  <c r="H389" i="7"/>
  <c r="H388" i="7" s="1"/>
  <c r="G389" i="7"/>
  <c r="G388" i="7" s="1"/>
  <c r="I386" i="7"/>
  <c r="I385" i="7" s="1"/>
  <c r="H386" i="7"/>
  <c r="H385" i="7" s="1"/>
  <c r="G386" i="7"/>
  <c r="G385" i="7" s="1"/>
  <c r="I379" i="7"/>
  <c r="I378" i="7" s="1"/>
  <c r="I377" i="7" s="1"/>
  <c r="H379" i="7"/>
  <c r="H378" i="7" s="1"/>
  <c r="H377" i="7" s="1"/>
  <c r="G379" i="7"/>
  <c r="G378" i="7" s="1"/>
  <c r="G377" i="7" s="1"/>
  <c r="I375" i="7"/>
  <c r="I374" i="7" s="1"/>
  <c r="I373" i="7" s="1"/>
  <c r="H375" i="7"/>
  <c r="H374" i="7" s="1"/>
  <c r="H373" i="7" s="1"/>
  <c r="G375" i="7"/>
  <c r="G374" i="7" s="1"/>
  <c r="G373" i="7" s="1"/>
  <c r="I371" i="7"/>
  <c r="I370" i="7" s="1"/>
  <c r="I369" i="7" s="1"/>
  <c r="H371" i="7"/>
  <c r="H370" i="7" s="1"/>
  <c r="H369" i="7" s="1"/>
  <c r="G371" i="7"/>
  <c r="G370" i="7" s="1"/>
  <c r="G369" i="7" s="1"/>
  <c r="I365" i="7"/>
  <c r="I364" i="7" s="1"/>
  <c r="I363" i="7" s="1"/>
  <c r="H365" i="7"/>
  <c r="H364" i="7" s="1"/>
  <c r="H363" i="7" s="1"/>
  <c r="G365" i="7"/>
  <c r="G364" i="7" s="1"/>
  <c r="G363" i="7" s="1"/>
  <c r="I357" i="7"/>
  <c r="H357" i="7"/>
  <c r="G357" i="7"/>
  <c r="I353" i="7"/>
  <c r="I352" i="7" s="1"/>
  <c r="H353" i="7"/>
  <c r="H352" i="7" s="1"/>
  <c r="G353" i="7"/>
  <c r="G352" i="7" s="1"/>
  <c r="I349" i="7"/>
  <c r="I348" i="7" s="1"/>
  <c r="H349" i="7"/>
  <c r="H348" i="7" s="1"/>
  <c r="G349" i="7"/>
  <c r="G348" i="7" s="1"/>
  <c r="I345" i="7"/>
  <c r="I344" i="7" s="1"/>
  <c r="H345" i="7"/>
  <c r="H344" i="7" s="1"/>
  <c r="G345" i="7"/>
  <c r="G344" i="7" s="1"/>
  <c r="I341" i="7"/>
  <c r="H341" i="7"/>
  <c r="G341" i="7"/>
  <c r="I338" i="7"/>
  <c r="H338" i="7"/>
  <c r="G338" i="7"/>
  <c r="I332" i="7"/>
  <c r="I331" i="7" s="1"/>
  <c r="I330" i="7" s="1"/>
  <c r="I329" i="7" s="1"/>
  <c r="I328" i="7" s="1"/>
  <c r="H332" i="7"/>
  <c r="H331" i="7" s="1"/>
  <c r="H330" i="7" s="1"/>
  <c r="H329" i="7" s="1"/>
  <c r="H328" i="7" s="1"/>
  <c r="G332" i="7"/>
  <c r="G331" i="7" s="1"/>
  <c r="G330" i="7" s="1"/>
  <c r="G329" i="7" s="1"/>
  <c r="G328" i="7" s="1"/>
  <c r="I325" i="7"/>
  <c r="I324" i="7" s="1"/>
  <c r="I323" i="7" s="1"/>
  <c r="I322" i="7" s="1"/>
  <c r="I321" i="7" s="1"/>
  <c r="H325" i="7"/>
  <c r="H324" i="7" s="1"/>
  <c r="H323" i="7" s="1"/>
  <c r="H322" i="7" s="1"/>
  <c r="H321" i="7" s="1"/>
  <c r="G325" i="7"/>
  <c r="G324" i="7" s="1"/>
  <c r="G323" i="7" s="1"/>
  <c r="G322" i="7" s="1"/>
  <c r="G321" i="7" s="1"/>
  <c r="I318" i="7"/>
  <c r="I317" i="7" s="1"/>
  <c r="I316" i="7" s="1"/>
  <c r="H318" i="7"/>
  <c r="H317" i="7" s="1"/>
  <c r="H316" i="7" s="1"/>
  <c r="G318" i="7"/>
  <c r="G317" i="7" s="1"/>
  <c r="G316" i="7" s="1"/>
  <c r="I306" i="7"/>
  <c r="I296" i="7" s="1"/>
  <c r="I295" i="7" s="1"/>
  <c r="H306" i="7"/>
  <c r="H296" i="7" s="1"/>
  <c r="H295" i="7" s="1"/>
  <c r="G306" i="7"/>
  <c r="G299" i="7"/>
  <c r="G297" i="7"/>
  <c r="I290" i="7"/>
  <c r="H290" i="7"/>
  <c r="G290" i="7"/>
  <c r="I288" i="7"/>
  <c r="H288" i="7"/>
  <c r="G288" i="7"/>
  <c r="I282" i="7"/>
  <c r="I281" i="7" s="1"/>
  <c r="I280" i="7" s="1"/>
  <c r="I279" i="7" s="1"/>
  <c r="I278" i="7" s="1"/>
  <c r="H282" i="7"/>
  <c r="H281" i="7" s="1"/>
  <c r="H280" i="7" s="1"/>
  <c r="H279" i="7" s="1"/>
  <c r="H278" i="7" s="1"/>
  <c r="G282" i="7"/>
  <c r="G281" i="7" s="1"/>
  <c r="G280" i="7" s="1"/>
  <c r="G279" i="7" s="1"/>
  <c r="I276" i="7"/>
  <c r="I275" i="7" s="1"/>
  <c r="I274" i="7" s="1"/>
  <c r="I273" i="7" s="1"/>
  <c r="I272" i="7" s="1"/>
  <c r="H276" i="7"/>
  <c r="H275" i="7" s="1"/>
  <c r="H274" i="7" s="1"/>
  <c r="H273" i="7" s="1"/>
  <c r="H272" i="7" s="1"/>
  <c r="G276" i="7"/>
  <c r="G275" i="7" s="1"/>
  <c r="G274" i="7" s="1"/>
  <c r="G273" i="7" s="1"/>
  <c r="G272" i="7" s="1"/>
  <c r="I265" i="7"/>
  <c r="I257" i="7" s="1"/>
  <c r="H265" i="7"/>
  <c r="H257" i="7" s="1"/>
  <c r="G265" i="7"/>
  <c r="I244" i="7"/>
  <c r="I243" i="7" s="1"/>
  <c r="I242" i="7" s="1"/>
  <c r="I241" i="7" s="1"/>
  <c r="I240" i="7" s="1"/>
  <c r="H244" i="7"/>
  <c r="H243" i="7" s="1"/>
  <c r="H242" i="7" s="1"/>
  <c r="H241" i="7" s="1"/>
  <c r="H240" i="7" s="1"/>
  <c r="G244" i="7"/>
  <c r="G243" i="7" s="1"/>
  <c r="G242" i="7" s="1"/>
  <c r="G241" i="7" s="1"/>
  <c r="G240" i="7" s="1"/>
  <c r="I238" i="7"/>
  <c r="H238" i="7"/>
  <c r="G238" i="7"/>
  <c r="I236" i="7"/>
  <c r="H236" i="7"/>
  <c r="G236" i="7"/>
  <c r="I234" i="7"/>
  <c r="H234" i="7"/>
  <c r="G234" i="7"/>
  <c r="I232" i="7"/>
  <c r="H232" i="7"/>
  <c r="G232" i="7"/>
  <c r="I230" i="7"/>
  <c r="H230" i="7"/>
  <c r="G230" i="7"/>
  <c r="I228" i="7"/>
  <c r="H228" i="7"/>
  <c r="G228" i="7"/>
  <c r="I226" i="7"/>
  <c r="H226" i="7"/>
  <c r="G226" i="7"/>
  <c r="I224" i="7"/>
  <c r="H224" i="7"/>
  <c r="G224" i="7"/>
  <c r="I213" i="7"/>
  <c r="H213" i="7"/>
  <c r="G213" i="7"/>
  <c r="I211" i="7"/>
  <c r="H211" i="7"/>
  <c r="G211" i="7"/>
  <c r="I209" i="7"/>
  <c r="H209" i="7"/>
  <c r="I202" i="7"/>
  <c r="H202" i="7"/>
  <c r="I195" i="7"/>
  <c r="I194" i="7" s="1"/>
  <c r="I193" i="7" s="1"/>
  <c r="I192" i="7" s="1"/>
  <c r="I191" i="7" s="1"/>
  <c r="H195" i="7"/>
  <c r="H194" i="7" s="1"/>
  <c r="H193" i="7" s="1"/>
  <c r="H192" i="7" s="1"/>
  <c r="H191" i="7" s="1"/>
  <c r="G195" i="7"/>
  <c r="G194" i="7" s="1"/>
  <c r="G193" i="7" s="1"/>
  <c r="G192" i="7" s="1"/>
  <c r="G191" i="7" s="1"/>
  <c r="I188" i="7"/>
  <c r="H188" i="7"/>
  <c r="G188" i="7"/>
  <c r="I185" i="7"/>
  <c r="H185" i="7"/>
  <c r="G186" i="7"/>
  <c r="G185" i="7" s="1"/>
  <c r="I183" i="7"/>
  <c r="I182" i="7" s="1"/>
  <c r="H183" i="7"/>
  <c r="H182" i="7" s="1"/>
  <c r="G183" i="7"/>
  <c r="G182" i="7" s="1"/>
  <c r="I178" i="7"/>
  <c r="H178" i="7"/>
  <c r="G178" i="7"/>
  <c r="I176" i="7"/>
  <c r="I175" i="7" s="1"/>
  <c r="H176" i="7"/>
  <c r="H175" i="7" s="1"/>
  <c r="G176" i="7"/>
  <c r="G175" i="7" s="1"/>
  <c r="I167" i="7"/>
  <c r="I166" i="7" s="1"/>
  <c r="I165" i="7" s="1"/>
  <c r="H167" i="7"/>
  <c r="H166" i="7" s="1"/>
  <c r="H165" i="7" s="1"/>
  <c r="G167" i="7"/>
  <c r="G166" i="7" s="1"/>
  <c r="G165" i="7" s="1"/>
  <c r="I146" i="7"/>
  <c r="H146" i="7"/>
  <c r="G146" i="7"/>
  <c r="I138" i="7"/>
  <c r="I137" i="7" s="1"/>
  <c r="I136" i="7" s="1"/>
  <c r="I135" i="7" s="1"/>
  <c r="H138" i="7"/>
  <c r="H137" i="7" s="1"/>
  <c r="H136" i="7" s="1"/>
  <c r="H135" i="7" s="1"/>
  <c r="G138" i="7"/>
  <c r="G137" i="7" s="1"/>
  <c r="G136" i="7" s="1"/>
  <c r="G135" i="7" s="1"/>
  <c r="I133" i="7"/>
  <c r="I132" i="7" s="1"/>
  <c r="I131" i="7" s="1"/>
  <c r="I130" i="7" s="1"/>
  <c r="H133" i="7"/>
  <c r="H132" i="7" s="1"/>
  <c r="H131" i="7" s="1"/>
  <c r="H130" i="7" s="1"/>
  <c r="G133" i="7"/>
  <c r="G132" i="7" s="1"/>
  <c r="G131" i="7" s="1"/>
  <c r="G130" i="7" s="1"/>
  <c r="I128" i="7"/>
  <c r="I127" i="7" s="1"/>
  <c r="I126" i="7" s="1"/>
  <c r="I125" i="7" s="1"/>
  <c r="H128" i="7"/>
  <c r="H127" i="7" s="1"/>
  <c r="H126" i="7" s="1"/>
  <c r="H125" i="7" s="1"/>
  <c r="G128" i="7"/>
  <c r="G127" i="7" s="1"/>
  <c r="G126" i="7" s="1"/>
  <c r="G125" i="7" s="1"/>
  <c r="I123" i="7"/>
  <c r="I122" i="7" s="1"/>
  <c r="I121" i="7" s="1"/>
  <c r="I120" i="7" s="1"/>
  <c r="H123" i="7"/>
  <c r="H122" i="7" s="1"/>
  <c r="H121" i="7" s="1"/>
  <c r="H120" i="7" s="1"/>
  <c r="G123" i="7"/>
  <c r="G122" i="7" s="1"/>
  <c r="G121" i="7" s="1"/>
  <c r="G120" i="7" s="1"/>
  <c r="I118" i="7"/>
  <c r="I117" i="7" s="1"/>
  <c r="I116" i="7" s="1"/>
  <c r="I115" i="7" s="1"/>
  <c r="H118" i="7"/>
  <c r="H117" i="7" s="1"/>
  <c r="H116" i="7" s="1"/>
  <c r="H115" i="7" s="1"/>
  <c r="G118" i="7"/>
  <c r="G117" i="7" s="1"/>
  <c r="G116" i="7" s="1"/>
  <c r="G115" i="7" s="1"/>
  <c r="I112" i="7"/>
  <c r="I111" i="7" s="1"/>
  <c r="I110" i="7" s="1"/>
  <c r="I109" i="7" s="1"/>
  <c r="H112" i="7"/>
  <c r="H111" i="7" s="1"/>
  <c r="H110" i="7" s="1"/>
  <c r="H109" i="7" s="1"/>
  <c r="G112" i="7"/>
  <c r="G111" i="7" s="1"/>
  <c r="G110" i="7" s="1"/>
  <c r="G109" i="7" s="1"/>
  <c r="I107" i="7"/>
  <c r="H107" i="7"/>
  <c r="G107" i="7"/>
  <c r="I101" i="7"/>
  <c r="I100" i="7" s="1"/>
  <c r="I99" i="7" s="1"/>
  <c r="I98" i="7" s="1"/>
  <c r="H101" i="7"/>
  <c r="H100" i="7" s="1"/>
  <c r="H99" i="7" s="1"/>
  <c r="H98" i="7" s="1"/>
  <c r="G101" i="7"/>
  <c r="G100" i="7" s="1"/>
  <c r="G99" i="7" s="1"/>
  <c r="G98" i="7" s="1"/>
  <c r="I91" i="7"/>
  <c r="I90" i="7" s="1"/>
  <c r="H91" i="7"/>
  <c r="H90" i="7" s="1"/>
  <c r="G91" i="7"/>
  <c r="G90" i="7" s="1"/>
  <c r="I88" i="7"/>
  <c r="I87" i="7" s="1"/>
  <c r="H88" i="7"/>
  <c r="H87" i="7" s="1"/>
  <c r="G88" i="7"/>
  <c r="G87" i="7" s="1"/>
  <c r="I84" i="7"/>
  <c r="I83" i="7" s="1"/>
  <c r="I82" i="7" s="1"/>
  <c r="I81" i="7" s="1"/>
  <c r="H84" i="7"/>
  <c r="H83" i="7" s="1"/>
  <c r="H82" i="7" s="1"/>
  <c r="H81" i="7" s="1"/>
  <c r="G84" i="7"/>
  <c r="G83" i="7" s="1"/>
  <c r="G82" i="7" s="1"/>
  <c r="G81" i="7" s="1"/>
  <c r="I78" i="7"/>
  <c r="I77" i="7" s="1"/>
  <c r="I76" i="7" s="1"/>
  <c r="I75" i="7" s="1"/>
  <c r="H78" i="7"/>
  <c r="H77" i="7" s="1"/>
  <c r="H76" i="7" s="1"/>
  <c r="H75" i="7" s="1"/>
  <c r="G78" i="7"/>
  <c r="G77" i="7" s="1"/>
  <c r="G76" i="7" s="1"/>
  <c r="G75" i="7" s="1"/>
  <c r="I73" i="7"/>
  <c r="I72" i="7" s="1"/>
  <c r="I71" i="7" s="1"/>
  <c r="H73" i="7"/>
  <c r="H72" i="7" s="1"/>
  <c r="H71" i="7" s="1"/>
  <c r="G73" i="7"/>
  <c r="G72" i="7" s="1"/>
  <c r="G71" i="7" s="1"/>
  <c r="I69" i="7"/>
  <c r="H69" i="7"/>
  <c r="G69" i="7"/>
  <c r="I67" i="7"/>
  <c r="H67" i="7"/>
  <c r="G67" i="7"/>
  <c r="I63" i="7"/>
  <c r="I62" i="7" s="1"/>
  <c r="I61" i="7" s="1"/>
  <c r="I60" i="7" s="1"/>
  <c r="H63" i="7"/>
  <c r="H62" i="7" s="1"/>
  <c r="H61" i="7" s="1"/>
  <c r="H60" i="7" s="1"/>
  <c r="G63" i="7"/>
  <c r="G62" i="7" s="1"/>
  <c r="G61" i="7" s="1"/>
  <c r="G60" i="7" s="1"/>
  <c r="I58" i="7"/>
  <c r="H58" i="7"/>
  <c r="G58" i="7"/>
  <c r="I56" i="7"/>
  <c r="I55" i="7" s="1"/>
  <c r="I54" i="7" s="1"/>
  <c r="I53" i="7" s="1"/>
  <c r="H56" i="7"/>
  <c r="H55" i="7" s="1"/>
  <c r="H54" i="7" s="1"/>
  <c r="H53" i="7" s="1"/>
  <c r="G56" i="7"/>
  <c r="G55" i="7" s="1"/>
  <c r="G54" i="7" s="1"/>
  <c r="G53" i="7" s="1"/>
  <c r="I51" i="7"/>
  <c r="I50" i="7" s="1"/>
  <c r="I49" i="7" s="1"/>
  <c r="I48" i="7" s="1"/>
  <c r="H51" i="7"/>
  <c r="H50" i="7" s="1"/>
  <c r="H49" i="7" s="1"/>
  <c r="H48" i="7" s="1"/>
  <c r="G51" i="7"/>
  <c r="G50" i="7" s="1"/>
  <c r="G49" i="7" s="1"/>
  <c r="G48" i="7" s="1"/>
  <c r="I46" i="7"/>
  <c r="I45" i="7" s="1"/>
  <c r="H46" i="7"/>
  <c r="H45" i="7" s="1"/>
  <c r="G46" i="7"/>
  <c r="G45" i="7" s="1"/>
  <c r="I42" i="7"/>
  <c r="I41" i="7" s="1"/>
  <c r="H42" i="7"/>
  <c r="H41" i="7" s="1"/>
  <c r="G42" i="7"/>
  <c r="G41" i="7" s="1"/>
  <c r="I37" i="7"/>
  <c r="H37" i="7"/>
  <c r="G37" i="7"/>
  <c r="I29" i="7"/>
  <c r="I28" i="7" s="1"/>
  <c r="H29" i="7"/>
  <c r="H28" i="7" s="1"/>
  <c r="G29" i="7"/>
  <c r="G28" i="7" s="1"/>
  <c r="I26" i="7"/>
  <c r="I25" i="7" s="1"/>
  <c r="I24" i="7" s="1"/>
  <c r="I23" i="7" s="1"/>
  <c r="H26" i="7"/>
  <c r="H25" i="7" s="1"/>
  <c r="H24" i="7" s="1"/>
  <c r="H23" i="7" s="1"/>
  <c r="G26" i="7"/>
  <c r="G25" i="7" s="1"/>
  <c r="G24" i="7" s="1"/>
  <c r="G23" i="7" s="1"/>
  <c r="I20" i="7"/>
  <c r="I19" i="7" s="1"/>
  <c r="I18" i="7" s="1"/>
  <c r="I17" i="7" s="1"/>
  <c r="H20" i="7"/>
  <c r="H19" i="7" s="1"/>
  <c r="H18" i="7" s="1"/>
  <c r="H17" i="7" s="1"/>
  <c r="G20" i="7"/>
  <c r="G19" i="7" s="1"/>
  <c r="G18" i="7" s="1"/>
  <c r="G17" i="7" s="1"/>
  <c r="H553" i="6"/>
  <c r="H552" i="6" s="1"/>
  <c r="H551" i="6" s="1"/>
  <c r="H550" i="6" s="1"/>
  <c r="H549" i="6" s="1"/>
  <c r="H548" i="6" s="1"/>
  <c r="G553" i="6"/>
  <c r="G552" i="6" s="1"/>
  <c r="G551" i="6" s="1"/>
  <c r="G550" i="6" s="1"/>
  <c r="G549" i="6" s="1"/>
  <c r="G548" i="6" s="1"/>
  <c r="F553" i="6"/>
  <c r="F552" i="6" s="1"/>
  <c r="H544" i="6"/>
  <c r="H543" i="6" s="1"/>
  <c r="H542" i="6" s="1"/>
  <c r="H541" i="6" s="1"/>
  <c r="H540" i="6" s="1"/>
  <c r="G544" i="6"/>
  <c r="G543" i="6" s="1"/>
  <c r="G542" i="6" s="1"/>
  <c r="G541" i="6" s="1"/>
  <c r="G540" i="6" s="1"/>
  <c r="F544" i="6"/>
  <c r="F543" i="6" s="1"/>
  <c r="F542" i="6" s="1"/>
  <c r="F541" i="6" s="1"/>
  <c r="F540" i="6" s="1"/>
  <c r="H538" i="6"/>
  <c r="H537" i="6" s="1"/>
  <c r="G538" i="6"/>
  <c r="G537" i="6" s="1"/>
  <c r="F538" i="6"/>
  <c r="F537" i="6" s="1"/>
  <c r="H534" i="6"/>
  <c r="H533" i="6" s="1"/>
  <c r="G534" i="6"/>
  <c r="G533" i="6" s="1"/>
  <c r="F534" i="6"/>
  <c r="F533" i="6" s="1"/>
  <c r="H529" i="6"/>
  <c r="H528" i="6" s="1"/>
  <c r="G529" i="6"/>
  <c r="G528" i="6" s="1"/>
  <c r="F529" i="6"/>
  <c r="F528" i="6" s="1"/>
  <c r="H521" i="6"/>
  <c r="H520" i="6" s="1"/>
  <c r="H519" i="6" s="1"/>
  <c r="G521" i="6"/>
  <c r="G520" i="6" s="1"/>
  <c r="G519" i="6" s="1"/>
  <c r="F521" i="6"/>
  <c r="F520" i="6" s="1"/>
  <c r="F519" i="6" s="1"/>
  <c r="H517" i="6"/>
  <c r="H516" i="6" s="1"/>
  <c r="H515" i="6" s="1"/>
  <c r="G517" i="6"/>
  <c r="G516" i="6" s="1"/>
  <c r="G515" i="6" s="1"/>
  <c r="F517" i="6"/>
  <c r="F516" i="6" s="1"/>
  <c r="F515" i="6" s="1"/>
  <c r="H513" i="6"/>
  <c r="H512" i="6" s="1"/>
  <c r="H511" i="6" s="1"/>
  <c r="G513" i="6"/>
  <c r="G512" i="6" s="1"/>
  <c r="G511" i="6" s="1"/>
  <c r="F513" i="6"/>
  <c r="F512" i="6" s="1"/>
  <c r="F511" i="6" s="1"/>
  <c r="H507" i="6"/>
  <c r="H506" i="6" s="1"/>
  <c r="H505" i="6" s="1"/>
  <c r="H504" i="6" s="1"/>
  <c r="G507" i="6"/>
  <c r="G506" i="6" s="1"/>
  <c r="G505" i="6" s="1"/>
  <c r="G504" i="6" s="1"/>
  <c r="F507" i="6"/>
  <c r="F506" i="6" s="1"/>
  <c r="F505" i="6" s="1"/>
  <c r="F504" i="6" s="1"/>
  <c r="H502" i="6"/>
  <c r="H501" i="6" s="1"/>
  <c r="H500" i="6" s="1"/>
  <c r="G502" i="6"/>
  <c r="G501" i="6" s="1"/>
  <c r="G500" i="6" s="1"/>
  <c r="F502" i="6"/>
  <c r="F501" i="6" s="1"/>
  <c r="F500" i="6" s="1"/>
  <c r="H494" i="6"/>
  <c r="G494" i="6"/>
  <c r="F494" i="6"/>
  <c r="H490" i="6"/>
  <c r="G490" i="6"/>
  <c r="F490" i="6"/>
  <c r="H486" i="6"/>
  <c r="G486" i="6"/>
  <c r="F486" i="6"/>
  <c r="H481" i="6"/>
  <c r="H480" i="6" s="1"/>
  <c r="G481" i="6"/>
  <c r="G480" i="6" s="1"/>
  <c r="F481" i="6"/>
  <c r="F480" i="6" s="1"/>
  <c r="H477" i="6"/>
  <c r="H476" i="6" s="1"/>
  <c r="G477" i="6"/>
  <c r="G476" i="6" s="1"/>
  <c r="F477" i="6"/>
  <c r="F476" i="6" s="1"/>
  <c r="H473" i="6"/>
  <c r="H472" i="6" s="1"/>
  <c r="G473" i="6"/>
  <c r="G472" i="6" s="1"/>
  <c r="F473" i="6"/>
  <c r="F472" i="6" s="1"/>
  <c r="H469" i="6"/>
  <c r="G469" i="6"/>
  <c r="F469" i="6"/>
  <c r="H466" i="6"/>
  <c r="G466" i="6"/>
  <c r="F466" i="6"/>
  <c r="H460" i="6"/>
  <c r="H459" i="6" s="1"/>
  <c r="H458" i="6" s="1"/>
  <c r="H457" i="6" s="1"/>
  <c r="H456" i="6" s="1"/>
  <c r="G460" i="6"/>
  <c r="G459" i="6" s="1"/>
  <c r="G458" i="6" s="1"/>
  <c r="G457" i="6" s="1"/>
  <c r="F460" i="6"/>
  <c r="F459" i="6" s="1"/>
  <c r="F458" i="6" s="1"/>
  <c r="F457" i="6" s="1"/>
  <c r="F456" i="6" s="1"/>
  <c r="H453" i="6"/>
  <c r="H452" i="6" s="1"/>
  <c r="H451" i="6" s="1"/>
  <c r="H450" i="6" s="1"/>
  <c r="H449" i="6" s="1"/>
  <c r="G453" i="6"/>
  <c r="G452" i="6" s="1"/>
  <c r="G451" i="6" s="1"/>
  <c r="G450" i="6" s="1"/>
  <c r="G449" i="6" s="1"/>
  <c r="F453" i="6"/>
  <c r="F452" i="6" s="1"/>
  <c r="F451" i="6" s="1"/>
  <c r="F450" i="6" s="1"/>
  <c r="F449" i="6" s="1"/>
  <c r="H446" i="6"/>
  <c r="H445" i="6" s="1"/>
  <c r="H444" i="6" s="1"/>
  <c r="G446" i="6"/>
  <c r="G445" i="6" s="1"/>
  <c r="G444" i="6" s="1"/>
  <c r="F446" i="6"/>
  <c r="F445" i="6" s="1"/>
  <c r="F444" i="6" s="1"/>
  <c r="H436" i="6"/>
  <c r="G436" i="6"/>
  <c r="F436" i="6"/>
  <c r="H434" i="6"/>
  <c r="G434" i="6"/>
  <c r="F434" i="6"/>
  <c r="H427" i="6"/>
  <c r="G427" i="6"/>
  <c r="F427" i="6"/>
  <c r="H425" i="6"/>
  <c r="G425" i="6"/>
  <c r="F425" i="6"/>
  <c r="H417" i="6"/>
  <c r="G417" i="6"/>
  <c r="F417" i="6"/>
  <c r="H414" i="6"/>
  <c r="G414" i="6"/>
  <c r="F414" i="6"/>
  <c r="H410" i="6"/>
  <c r="G410" i="6"/>
  <c r="F410" i="6"/>
  <c r="H399" i="6"/>
  <c r="H398" i="6" s="1"/>
  <c r="H397" i="6" s="1"/>
  <c r="H396" i="6" s="1"/>
  <c r="G399" i="6"/>
  <c r="G398" i="6" s="1"/>
  <c r="G397" i="6" s="1"/>
  <c r="G396" i="6" s="1"/>
  <c r="F399" i="6"/>
  <c r="F398" i="6" s="1"/>
  <c r="F397" i="6" s="1"/>
  <c r="F396" i="6" s="1"/>
  <c r="H392" i="6"/>
  <c r="H391" i="6" s="1"/>
  <c r="H390" i="6" s="1"/>
  <c r="H389" i="6" s="1"/>
  <c r="H388" i="6" s="1"/>
  <c r="G392" i="6"/>
  <c r="G391" i="6" s="1"/>
  <c r="G390" i="6" s="1"/>
  <c r="G389" i="6" s="1"/>
  <c r="G388" i="6" s="1"/>
  <c r="F392" i="6"/>
  <c r="F391" i="6" s="1"/>
  <c r="F390" i="6" s="1"/>
  <c r="F389" i="6" s="1"/>
  <c r="F388" i="6" s="1"/>
  <c r="H384" i="6"/>
  <c r="G384" i="6"/>
  <c r="F384" i="6"/>
  <c r="H379" i="6"/>
  <c r="G379" i="6"/>
  <c r="F379" i="6"/>
  <c r="H376" i="6"/>
  <c r="H375" i="6" s="1"/>
  <c r="G376" i="6"/>
  <c r="G375" i="6" s="1"/>
  <c r="F376" i="6"/>
  <c r="F375" i="6" s="1"/>
  <c r="H366" i="6"/>
  <c r="H365" i="6" s="1"/>
  <c r="H364" i="6" s="1"/>
  <c r="H363" i="6" s="1"/>
  <c r="G366" i="6"/>
  <c r="G365" i="6" s="1"/>
  <c r="G364" i="6" s="1"/>
  <c r="G363" i="6" s="1"/>
  <c r="F366" i="6"/>
  <c r="F365" i="6" s="1"/>
  <c r="F364" i="6" s="1"/>
  <c r="F363" i="6" s="1"/>
  <c r="H361" i="6"/>
  <c r="H360" i="6" s="1"/>
  <c r="H359" i="6" s="1"/>
  <c r="H358" i="6" s="1"/>
  <c r="G361" i="6"/>
  <c r="G360" i="6" s="1"/>
  <c r="G359" i="6" s="1"/>
  <c r="G358" i="6" s="1"/>
  <c r="F361" i="6"/>
  <c r="F360" i="6" s="1"/>
  <c r="F359" i="6" s="1"/>
  <c r="F358" i="6" s="1"/>
  <c r="H356" i="6"/>
  <c r="H355" i="6" s="1"/>
  <c r="G356" i="6"/>
  <c r="G355" i="6" s="1"/>
  <c r="F356" i="6"/>
  <c r="F355" i="6" s="1"/>
  <c r="H353" i="6"/>
  <c r="H352" i="6" s="1"/>
  <c r="H350" i="6" s="1"/>
  <c r="G353" i="6"/>
  <c r="G352" i="6" s="1"/>
  <c r="F353" i="6"/>
  <c r="F352" i="6" s="1"/>
  <c r="G350" i="6"/>
  <c r="F350" i="6"/>
  <c r="H349" i="6"/>
  <c r="G349" i="6"/>
  <c r="F349" i="6"/>
  <c r="H347" i="6"/>
  <c r="H346" i="6" s="1"/>
  <c r="G347" i="6"/>
  <c r="G346" i="6" s="1"/>
  <c r="F347" i="6"/>
  <c r="F346" i="6" s="1"/>
  <c r="H340" i="6"/>
  <c r="G340" i="6"/>
  <c r="F340" i="6"/>
  <c r="H338" i="6"/>
  <c r="G338" i="6"/>
  <c r="F338" i="6"/>
  <c r="H336" i="6"/>
  <c r="G336" i="6"/>
  <c r="F336" i="6"/>
  <c r="H334" i="6"/>
  <c r="G334" i="6"/>
  <c r="F334" i="6"/>
  <c r="H332" i="6"/>
  <c r="G332" i="6"/>
  <c r="F332" i="6"/>
  <c r="H330" i="6"/>
  <c r="G330" i="6"/>
  <c r="F330" i="6"/>
  <c r="H328" i="6"/>
  <c r="G328" i="6"/>
  <c r="F328" i="6"/>
  <c r="H326" i="6"/>
  <c r="G326" i="6"/>
  <c r="F326" i="6"/>
  <c r="H323" i="6"/>
  <c r="G323" i="6"/>
  <c r="F323" i="6"/>
  <c r="H320" i="6"/>
  <c r="G320" i="6"/>
  <c r="F320" i="6"/>
  <c r="H316" i="6"/>
  <c r="G316" i="6"/>
  <c r="F316" i="6"/>
  <c r="H314" i="6"/>
  <c r="G314" i="6"/>
  <c r="F314" i="6"/>
  <c r="H311" i="6"/>
  <c r="G311" i="6"/>
  <c r="F311" i="6"/>
  <c r="H305" i="6"/>
  <c r="H304" i="6" s="1"/>
  <c r="H303" i="6" s="1"/>
  <c r="H302" i="6" s="1"/>
  <c r="G305" i="6"/>
  <c r="G304" i="6" s="1"/>
  <c r="G303" i="6" s="1"/>
  <c r="G302" i="6" s="1"/>
  <c r="F305" i="6"/>
  <c r="F304" i="6" s="1"/>
  <c r="F303" i="6" s="1"/>
  <c r="F302" i="6" s="1"/>
  <c r="H300" i="6"/>
  <c r="G300" i="6"/>
  <c r="F300" i="6"/>
  <c r="H298" i="6"/>
  <c r="G298" i="6"/>
  <c r="F298" i="6"/>
  <c r="H296" i="6"/>
  <c r="G296" i="6"/>
  <c r="F296" i="6"/>
  <c r="H294" i="6"/>
  <c r="G294" i="6"/>
  <c r="F294" i="6"/>
  <c r="H292" i="6"/>
  <c r="G292" i="6"/>
  <c r="F292" i="6"/>
  <c r="H289" i="6"/>
  <c r="G289" i="6"/>
  <c r="F289" i="6"/>
  <c r="H286" i="6"/>
  <c r="G286" i="6"/>
  <c r="F286" i="6"/>
  <c r="H282" i="6"/>
  <c r="G282" i="6"/>
  <c r="F282" i="6"/>
  <c r="H279" i="6"/>
  <c r="G279" i="6"/>
  <c r="F279" i="6"/>
  <c r="F268" i="6"/>
  <c r="H247" i="6"/>
  <c r="H246" i="6" s="1"/>
  <c r="H245" i="6" s="1"/>
  <c r="H244" i="6" s="1"/>
  <c r="H243" i="6" s="1"/>
  <c r="G247" i="6"/>
  <c r="G246" i="6" s="1"/>
  <c r="G245" i="6" s="1"/>
  <c r="G244" i="6" s="1"/>
  <c r="G243" i="6" s="1"/>
  <c r="F247" i="6"/>
  <c r="F246" i="6" s="1"/>
  <c r="F245" i="6" s="1"/>
  <c r="F244" i="6" s="1"/>
  <c r="F243" i="6" s="1"/>
  <c r="H241" i="6"/>
  <c r="G241" i="6"/>
  <c r="F241" i="6"/>
  <c r="H239" i="6"/>
  <c r="G239" i="6"/>
  <c r="F239" i="6"/>
  <c r="H237" i="6"/>
  <c r="G237" i="6"/>
  <c r="F237" i="6"/>
  <c r="H235" i="6"/>
  <c r="G235" i="6"/>
  <c r="F235" i="6"/>
  <c r="H233" i="6"/>
  <c r="G233" i="6"/>
  <c r="F233" i="6"/>
  <c r="H231" i="6"/>
  <c r="G231" i="6"/>
  <c r="F231" i="6"/>
  <c r="H229" i="6"/>
  <c r="G229" i="6"/>
  <c r="F229" i="6"/>
  <c r="H227" i="6"/>
  <c r="G227" i="6"/>
  <c r="F227" i="6"/>
  <c r="H224" i="6"/>
  <c r="G224" i="6"/>
  <c r="F224" i="6"/>
  <c r="H216" i="6"/>
  <c r="G216" i="6"/>
  <c r="F216" i="6"/>
  <c r="H214" i="6"/>
  <c r="G214" i="6"/>
  <c r="F214" i="6"/>
  <c r="H212" i="6"/>
  <c r="G212" i="6"/>
  <c r="F212" i="6"/>
  <c r="H204" i="6"/>
  <c r="H203" i="6" s="1"/>
  <c r="H202" i="6" s="1"/>
  <c r="G205" i="6"/>
  <c r="F205" i="6"/>
  <c r="H198" i="6"/>
  <c r="H197" i="6" s="1"/>
  <c r="H196" i="6" s="1"/>
  <c r="H195" i="6" s="1"/>
  <c r="H194" i="6" s="1"/>
  <c r="G198" i="6"/>
  <c r="G197" i="6" s="1"/>
  <c r="G196" i="6" s="1"/>
  <c r="G195" i="6" s="1"/>
  <c r="G194" i="6" s="1"/>
  <c r="F198" i="6"/>
  <c r="F197" i="6" s="1"/>
  <c r="F196" i="6" s="1"/>
  <c r="F195" i="6" s="1"/>
  <c r="F194" i="6" s="1"/>
  <c r="H191" i="6"/>
  <c r="H190" i="6" s="1"/>
  <c r="G191" i="6"/>
  <c r="G190" i="6" s="1"/>
  <c r="F191" i="6"/>
  <c r="F190" i="6" s="1"/>
  <c r="H188" i="6"/>
  <c r="H187" i="6" s="1"/>
  <c r="G188" i="6"/>
  <c r="G187" i="6" s="1"/>
  <c r="F188" i="6"/>
  <c r="F187" i="6" s="1"/>
  <c r="H185" i="6"/>
  <c r="H184" i="6" s="1"/>
  <c r="G185" i="6"/>
  <c r="G184" i="6" s="1"/>
  <c r="F185" i="6"/>
  <c r="F184" i="6" s="1"/>
  <c r="H181" i="6"/>
  <c r="H180" i="6" s="1"/>
  <c r="G181" i="6"/>
  <c r="G180" i="6" s="1"/>
  <c r="F181" i="6"/>
  <c r="F180" i="6" s="1"/>
  <c r="H178" i="6"/>
  <c r="H177" i="6" s="1"/>
  <c r="G178" i="6"/>
  <c r="G177" i="6" s="1"/>
  <c r="F178" i="6"/>
  <c r="F177" i="6" s="1"/>
  <c r="H169" i="6"/>
  <c r="H168" i="6" s="1"/>
  <c r="H167" i="6" s="1"/>
  <c r="G169" i="6"/>
  <c r="G168" i="6" s="1"/>
  <c r="G167" i="6" s="1"/>
  <c r="F169" i="6"/>
  <c r="F168" i="6" s="1"/>
  <c r="F167" i="6" s="1"/>
  <c r="H159" i="6"/>
  <c r="G159" i="6"/>
  <c r="F159" i="6"/>
  <c r="H157" i="6"/>
  <c r="G157" i="6"/>
  <c r="F157" i="6"/>
  <c r="H148" i="6"/>
  <c r="H145" i="6" s="1"/>
  <c r="H144" i="6" s="1"/>
  <c r="G148" i="6"/>
  <c r="G145" i="6" s="1"/>
  <c r="G144" i="6" s="1"/>
  <c r="F148" i="6"/>
  <c r="F145" i="6" s="1"/>
  <c r="F144" i="6" s="1"/>
  <c r="H140" i="6"/>
  <c r="H139" i="6" s="1"/>
  <c r="H138" i="6" s="1"/>
  <c r="H137" i="6" s="1"/>
  <c r="G140" i="6"/>
  <c r="G139" i="6" s="1"/>
  <c r="G138" i="6" s="1"/>
  <c r="G137" i="6" s="1"/>
  <c r="F140" i="6"/>
  <c r="F139" i="6" s="1"/>
  <c r="F138" i="6" s="1"/>
  <c r="F137" i="6" s="1"/>
  <c r="H135" i="6"/>
  <c r="H134" i="6" s="1"/>
  <c r="H133" i="6" s="1"/>
  <c r="H132" i="6" s="1"/>
  <c r="G135" i="6"/>
  <c r="G134" i="6" s="1"/>
  <c r="G133" i="6" s="1"/>
  <c r="G132" i="6" s="1"/>
  <c r="F135" i="6"/>
  <c r="F134" i="6" s="1"/>
  <c r="F133" i="6" s="1"/>
  <c r="F132" i="6" s="1"/>
  <c r="H130" i="6"/>
  <c r="H129" i="6" s="1"/>
  <c r="H128" i="6" s="1"/>
  <c r="H127" i="6" s="1"/>
  <c r="G130" i="6"/>
  <c r="G129" i="6" s="1"/>
  <c r="G128" i="6" s="1"/>
  <c r="G127" i="6" s="1"/>
  <c r="F130" i="6"/>
  <c r="F129" i="6" s="1"/>
  <c r="F128" i="6" s="1"/>
  <c r="F127" i="6" s="1"/>
  <c r="H125" i="6"/>
  <c r="H124" i="6" s="1"/>
  <c r="H123" i="6" s="1"/>
  <c r="H122" i="6" s="1"/>
  <c r="G125" i="6"/>
  <c r="G124" i="6" s="1"/>
  <c r="G123" i="6" s="1"/>
  <c r="G122" i="6" s="1"/>
  <c r="F125" i="6"/>
  <c r="F124" i="6" s="1"/>
  <c r="F123" i="6" s="1"/>
  <c r="F122" i="6" s="1"/>
  <c r="H120" i="6"/>
  <c r="H119" i="6" s="1"/>
  <c r="H118" i="6" s="1"/>
  <c r="H117" i="6" s="1"/>
  <c r="G120" i="6"/>
  <c r="G119" i="6" s="1"/>
  <c r="G118" i="6" s="1"/>
  <c r="G117" i="6" s="1"/>
  <c r="F120" i="6"/>
  <c r="F119" i="6" s="1"/>
  <c r="F118" i="6" s="1"/>
  <c r="F117" i="6" s="1"/>
  <c r="H114" i="6"/>
  <c r="H113" i="6" s="1"/>
  <c r="H112" i="6" s="1"/>
  <c r="H111" i="6" s="1"/>
  <c r="G114" i="6"/>
  <c r="G113" i="6" s="1"/>
  <c r="G112" i="6" s="1"/>
  <c r="G111" i="6" s="1"/>
  <c r="F114" i="6"/>
  <c r="F113" i="6" s="1"/>
  <c r="F112" i="6" s="1"/>
  <c r="F111" i="6" s="1"/>
  <c r="H109" i="6"/>
  <c r="H108" i="6" s="1"/>
  <c r="H107" i="6" s="1"/>
  <c r="H106" i="6" s="1"/>
  <c r="G109" i="6"/>
  <c r="G108" i="6" s="1"/>
  <c r="G107" i="6" s="1"/>
  <c r="G106" i="6" s="1"/>
  <c r="F109" i="6"/>
  <c r="F108" i="6" s="1"/>
  <c r="F107" i="6" s="1"/>
  <c r="F106" i="6" s="1"/>
  <c r="H103" i="6"/>
  <c r="H102" i="6" s="1"/>
  <c r="H101" i="6" s="1"/>
  <c r="H100" i="6" s="1"/>
  <c r="G103" i="6"/>
  <c r="G102" i="6" s="1"/>
  <c r="G101" i="6" s="1"/>
  <c r="G100" i="6" s="1"/>
  <c r="F103" i="6"/>
  <c r="F102" i="6" s="1"/>
  <c r="F101" i="6" s="1"/>
  <c r="F100" i="6" s="1"/>
  <c r="H93" i="6"/>
  <c r="H92" i="6" s="1"/>
  <c r="G93" i="6"/>
  <c r="G92" i="6" s="1"/>
  <c r="F93" i="6"/>
  <c r="F92" i="6" s="1"/>
  <c r="H90" i="6"/>
  <c r="H89" i="6" s="1"/>
  <c r="G90" i="6"/>
  <c r="G89" i="6" s="1"/>
  <c r="F90" i="6"/>
  <c r="F89" i="6" s="1"/>
  <c r="H84" i="6"/>
  <c r="H83" i="6" s="1"/>
  <c r="H82" i="6" s="1"/>
  <c r="H81" i="6" s="1"/>
  <c r="G84" i="6"/>
  <c r="G83" i="6" s="1"/>
  <c r="G82" i="6" s="1"/>
  <c r="G81" i="6" s="1"/>
  <c r="F84" i="6"/>
  <c r="F83" i="6" s="1"/>
  <c r="F82" i="6" s="1"/>
  <c r="F81" i="6" s="1"/>
  <c r="H78" i="6"/>
  <c r="H76" i="6" s="1"/>
  <c r="H75" i="6" s="1"/>
  <c r="G78" i="6"/>
  <c r="G77" i="6" s="1"/>
  <c r="F78" i="6"/>
  <c r="F77" i="6" s="1"/>
  <c r="H73" i="6"/>
  <c r="H72" i="6" s="1"/>
  <c r="H71" i="6" s="1"/>
  <c r="G73" i="6"/>
  <c r="G72" i="6" s="1"/>
  <c r="G71" i="6" s="1"/>
  <c r="F73" i="6"/>
  <c r="F72" i="6" s="1"/>
  <c r="F71" i="6" s="1"/>
  <c r="H69" i="6"/>
  <c r="G69" i="6"/>
  <c r="F69" i="6"/>
  <c r="H66" i="6"/>
  <c r="G66" i="6"/>
  <c r="F66" i="6"/>
  <c r="H62" i="6"/>
  <c r="H61" i="6" s="1"/>
  <c r="H60" i="6" s="1"/>
  <c r="H59" i="6" s="1"/>
  <c r="G62" i="6"/>
  <c r="G61" i="6" s="1"/>
  <c r="G60" i="6" s="1"/>
  <c r="G59" i="6" s="1"/>
  <c r="F62" i="6"/>
  <c r="F61" i="6" s="1"/>
  <c r="F60" i="6" s="1"/>
  <c r="F59" i="6" s="1"/>
  <c r="H57" i="6"/>
  <c r="G57" i="6"/>
  <c r="F57" i="6"/>
  <c r="H55" i="6"/>
  <c r="G55" i="6"/>
  <c r="F55" i="6"/>
  <c r="H50" i="6"/>
  <c r="H49" i="6" s="1"/>
  <c r="H48" i="6" s="1"/>
  <c r="H47" i="6" s="1"/>
  <c r="G50" i="6"/>
  <c r="G49" i="6" s="1"/>
  <c r="G48" i="6" s="1"/>
  <c r="G47" i="6" s="1"/>
  <c r="F50" i="6"/>
  <c r="F49" i="6" s="1"/>
  <c r="F48" i="6" s="1"/>
  <c r="F47" i="6" s="1"/>
  <c r="H45" i="6"/>
  <c r="H44" i="6" s="1"/>
  <c r="G45" i="6"/>
  <c r="G44" i="6" s="1"/>
  <c r="F45" i="6"/>
  <c r="F44" i="6" s="1"/>
  <c r="H41" i="6"/>
  <c r="H40" i="6" s="1"/>
  <c r="G41" i="6"/>
  <c r="G40" i="6" s="1"/>
  <c r="F41" i="6"/>
  <c r="F40" i="6" s="1"/>
  <c r="H36" i="6"/>
  <c r="G36" i="6"/>
  <c r="F36" i="6"/>
  <c r="H28" i="6"/>
  <c r="H27" i="6" s="1"/>
  <c r="H26" i="6" s="1"/>
  <c r="G28" i="6"/>
  <c r="G27" i="6" s="1"/>
  <c r="G26" i="6" s="1"/>
  <c r="F28" i="6"/>
  <c r="F27" i="6" s="1"/>
  <c r="F26" i="6" s="1"/>
  <c r="H24" i="6"/>
  <c r="H23" i="6" s="1"/>
  <c r="G24" i="6"/>
  <c r="G23" i="6" s="1"/>
  <c r="F24" i="6"/>
  <c r="F23" i="6" s="1"/>
  <c r="H22" i="6"/>
  <c r="H21" i="6" s="1"/>
  <c r="G22" i="6"/>
  <c r="G21" i="6" s="1"/>
  <c r="F22" i="6"/>
  <c r="F21" i="6" s="1"/>
  <c r="H18" i="6"/>
  <c r="H17" i="6" s="1"/>
  <c r="H16" i="6" s="1"/>
  <c r="H15" i="6" s="1"/>
  <c r="G18" i="6"/>
  <c r="G17" i="6" s="1"/>
  <c r="G16" i="6" s="1"/>
  <c r="G15" i="6" s="1"/>
  <c r="F18" i="6"/>
  <c r="F17" i="6" s="1"/>
  <c r="F16" i="6" s="1"/>
  <c r="F15" i="6" s="1"/>
  <c r="C129" i="4"/>
  <c r="D129" i="4"/>
  <c r="F322" i="6" l="1"/>
  <c r="F485" i="6"/>
  <c r="F484" i="6" s="1"/>
  <c r="F483" i="6" s="1"/>
  <c r="G278" i="7"/>
  <c r="D237" i="8"/>
  <c r="F135" i="8"/>
  <c r="E135" i="8"/>
  <c r="D135" i="8"/>
  <c r="G549" i="7"/>
  <c r="G548" i="7" s="1"/>
  <c r="G547" i="7" s="1"/>
  <c r="G546" i="7" s="1"/>
  <c r="H457" i="7"/>
  <c r="I457" i="7"/>
  <c r="G457" i="7"/>
  <c r="H537" i="7"/>
  <c r="H536" i="7" s="1"/>
  <c r="H535" i="7" s="1"/>
  <c r="H523" i="7" s="1"/>
  <c r="G40" i="7"/>
  <c r="G39" i="7" s="1"/>
  <c r="H143" i="7"/>
  <c r="H142" i="7" s="1"/>
  <c r="I143" i="7"/>
  <c r="I142" i="7" s="1"/>
  <c r="G143" i="7"/>
  <c r="G142" i="7" s="1"/>
  <c r="F551" i="6"/>
  <c r="F550" i="6" s="1"/>
  <c r="F549" i="6" s="1"/>
  <c r="F548" i="6" s="1"/>
  <c r="G394" i="7"/>
  <c r="G393" i="7" s="1"/>
  <c r="G392" i="7" s="1"/>
  <c r="G391" i="7" s="1"/>
  <c r="F65" i="6"/>
  <c r="F64" i="6" s="1"/>
  <c r="F39" i="6"/>
  <c r="F38" i="6" s="1"/>
  <c r="F260" i="6"/>
  <c r="F259" i="6" s="1"/>
  <c r="H294" i="7"/>
  <c r="H293" i="7" s="1"/>
  <c r="H292" i="7" s="1"/>
  <c r="G296" i="7"/>
  <c r="G295" i="7" s="1"/>
  <c r="G294" i="7" s="1"/>
  <c r="G293" i="7" s="1"/>
  <c r="G292" i="7" s="1"/>
  <c r="I294" i="7"/>
  <c r="I293" i="7" s="1"/>
  <c r="I292" i="7" s="1"/>
  <c r="G34" i="7"/>
  <c r="G33" i="7" s="1"/>
  <c r="G32" i="7" s="1"/>
  <c r="H34" i="7"/>
  <c r="H33" i="7" s="1"/>
  <c r="H32" i="7" s="1"/>
  <c r="I34" i="7"/>
  <c r="I33" i="7" s="1"/>
  <c r="I32" i="7" s="1"/>
  <c r="G33" i="6"/>
  <c r="G32" i="6" s="1"/>
  <c r="G31" i="6" s="1"/>
  <c r="F33" i="6"/>
  <c r="F32" i="6" s="1"/>
  <c r="F31" i="6" s="1"/>
  <c r="H33" i="6"/>
  <c r="H32" i="6" s="1"/>
  <c r="H31" i="6" s="1"/>
  <c r="D283" i="8"/>
  <c r="F224" i="8"/>
  <c r="F216" i="8" s="1"/>
  <c r="F215" i="8" s="1"/>
  <c r="E224" i="8"/>
  <c r="E216" i="8" s="1"/>
  <c r="E215" i="8" s="1"/>
  <c r="G268" i="6"/>
  <c r="H268" i="6"/>
  <c r="F211" i="6"/>
  <c r="I208" i="7"/>
  <c r="H208" i="7"/>
  <c r="G208" i="7"/>
  <c r="I537" i="7"/>
  <c r="I536" i="7" s="1"/>
  <c r="I535" i="7" s="1"/>
  <c r="I523" i="7" s="1"/>
  <c r="D224" i="8"/>
  <c r="D216" i="8" s="1"/>
  <c r="D215" i="8" s="1"/>
  <c r="G106" i="7"/>
  <c r="G105" i="7" s="1"/>
  <c r="G104" i="7" s="1"/>
  <c r="I106" i="7"/>
  <c r="I105" i="7" s="1"/>
  <c r="I104" i="7" s="1"/>
  <c r="H106" i="7"/>
  <c r="H105" i="7" s="1"/>
  <c r="H104" i="7" s="1"/>
  <c r="G257" i="7"/>
  <c r="G256" i="7" s="1"/>
  <c r="G513" i="7"/>
  <c r="G509" i="7" s="1"/>
  <c r="G456" i="6"/>
  <c r="F401" i="8"/>
  <c r="D204" i="8"/>
  <c r="F80" i="8"/>
  <c r="D89" i="8"/>
  <c r="D88" i="8" s="1"/>
  <c r="D401" i="8"/>
  <c r="E55" i="8"/>
  <c r="E51" i="8" s="1"/>
  <c r="D80" i="8"/>
  <c r="D199" i="8"/>
  <c r="D198" i="8" s="1"/>
  <c r="D197" i="8" s="1"/>
  <c r="F264" i="8"/>
  <c r="F263" i="8" s="1"/>
  <c r="F325" i="8"/>
  <c r="F324" i="8" s="1"/>
  <c r="D364" i="8"/>
  <c r="D357" i="8" s="1"/>
  <c r="E401" i="8"/>
  <c r="F379" i="8"/>
  <c r="E89" i="8"/>
  <c r="E88" i="8" s="1"/>
  <c r="E413" i="8"/>
  <c r="E412" i="8" s="1"/>
  <c r="F364" i="8"/>
  <c r="F357" i="8" s="1"/>
  <c r="F20" i="8"/>
  <c r="F19" i="8" s="1"/>
  <c r="F18" i="8" s="1"/>
  <c r="D55" i="8"/>
  <c r="D51" i="8" s="1"/>
  <c r="E80" i="8"/>
  <c r="E97" i="8"/>
  <c r="E107" i="8"/>
  <c r="D242" i="8"/>
  <c r="D325" i="8"/>
  <c r="D324" i="8" s="1"/>
  <c r="F394" i="8"/>
  <c r="F393" i="8" s="1"/>
  <c r="F413" i="8"/>
  <c r="F412" i="8" s="1"/>
  <c r="D339" i="8"/>
  <c r="D346" i="8"/>
  <c r="E123" i="8"/>
  <c r="E180" i="8"/>
  <c r="E176" i="8" s="1"/>
  <c r="D264" i="8"/>
  <c r="D263" i="8" s="1"/>
  <c r="E330" i="8"/>
  <c r="E364" i="8"/>
  <c r="E357" i="8" s="1"/>
  <c r="D394" i="8"/>
  <c r="D393" i="8" s="1"/>
  <c r="E394" i="8"/>
  <c r="E393" i="8" s="1"/>
  <c r="D272" i="8"/>
  <c r="F330" i="8"/>
  <c r="D97" i="8"/>
  <c r="D180" i="8"/>
  <c r="D176" i="8" s="1"/>
  <c r="E264" i="8"/>
  <c r="E263" i="8" s="1"/>
  <c r="E292" i="8"/>
  <c r="F292" i="8"/>
  <c r="D330" i="8"/>
  <c r="F339" i="8"/>
  <c r="D412" i="8"/>
  <c r="D379" i="8"/>
  <c r="F89" i="8"/>
  <c r="F88" i="8" s="1"/>
  <c r="F107" i="8"/>
  <c r="D123" i="8"/>
  <c r="D252" i="8"/>
  <c r="D251" i="8" s="1"/>
  <c r="E283" i="8"/>
  <c r="F283" i="8"/>
  <c r="D292" i="8"/>
  <c r="E325" i="8"/>
  <c r="E324" i="8" s="1"/>
  <c r="D424" i="8"/>
  <c r="D423" i="8" s="1"/>
  <c r="E424" i="8"/>
  <c r="E423" i="8" s="1"/>
  <c r="F180" i="8"/>
  <c r="F176" i="8" s="1"/>
  <c r="E20" i="8"/>
  <c r="E19" i="8" s="1"/>
  <c r="E18" i="8" s="1"/>
  <c r="I22" i="7"/>
  <c r="H513" i="7"/>
  <c r="H509" i="7" s="1"/>
  <c r="G22" i="7"/>
  <c r="H22" i="7"/>
  <c r="I217" i="7"/>
  <c r="H217" i="7"/>
  <c r="I513" i="7"/>
  <c r="I509" i="7" s="1"/>
  <c r="G217" i="7"/>
  <c r="I201" i="7"/>
  <c r="I200" i="7" s="1"/>
  <c r="I199" i="7" s="1"/>
  <c r="H201" i="7"/>
  <c r="H200" i="7" s="1"/>
  <c r="H199" i="7" s="1"/>
  <c r="H40" i="7"/>
  <c r="H39" i="7" s="1"/>
  <c r="H65" i="6"/>
  <c r="H64" i="6" s="1"/>
  <c r="H485" i="6"/>
  <c r="H484" i="6" s="1"/>
  <c r="H483" i="6" s="1"/>
  <c r="G174" i="7"/>
  <c r="G537" i="7"/>
  <c r="G536" i="7" s="1"/>
  <c r="G535" i="7" s="1"/>
  <c r="G523" i="7" s="1"/>
  <c r="H465" i="6"/>
  <c r="H464" i="6" s="1"/>
  <c r="H463" i="6" s="1"/>
  <c r="G66" i="7"/>
  <c r="G65" i="7" s="1"/>
  <c r="I287" i="7"/>
  <c r="I286" i="7" s="1"/>
  <c r="I285" i="7" s="1"/>
  <c r="I284" i="7" s="1"/>
  <c r="I271" i="7" s="1"/>
  <c r="G384" i="7"/>
  <c r="G383" i="7" s="1"/>
  <c r="G382" i="7" s="1"/>
  <c r="G381" i="7" s="1"/>
  <c r="J381" i="7" s="1"/>
  <c r="H86" i="7"/>
  <c r="H80" i="7" s="1"/>
  <c r="G337" i="7"/>
  <c r="G336" i="7" s="1"/>
  <c r="G335" i="7" s="1"/>
  <c r="G334" i="7" s="1"/>
  <c r="I337" i="7"/>
  <c r="I336" i="7" s="1"/>
  <c r="I335" i="7" s="1"/>
  <c r="I334" i="7" s="1"/>
  <c r="H337" i="7"/>
  <c r="H336" i="7" s="1"/>
  <c r="H335" i="7" s="1"/>
  <c r="H334" i="7" s="1"/>
  <c r="I445" i="7"/>
  <c r="H445" i="7"/>
  <c r="I549" i="7"/>
  <c r="I548" i="7" s="1"/>
  <c r="I547" i="7" s="1"/>
  <c r="I546" i="7" s="1"/>
  <c r="G86" i="7"/>
  <c r="G80" i="7" s="1"/>
  <c r="H368" i="7"/>
  <c r="H367" i="7" s="1"/>
  <c r="I66" i="7"/>
  <c r="I65" i="7" s="1"/>
  <c r="H287" i="7"/>
  <c r="H286" i="7" s="1"/>
  <c r="H285" i="7" s="1"/>
  <c r="H284" i="7" s="1"/>
  <c r="H271" i="7" s="1"/>
  <c r="I356" i="7"/>
  <c r="I355" i="7" s="1"/>
  <c r="G418" i="7"/>
  <c r="H549" i="7"/>
  <c r="H548" i="7" s="1"/>
  <c r="H547" i="7" s="1"/>
  <c r="H546" i="7" s="1"/>
  <c r="I40" i="7"/>
  <c r="I39" i="7" s="1"/>
  <c r="H66" i="7"/>
  <c r="H65" i="7" s="1"/>
  <c r="I86" i="7"/>
  <c r="I80" i="7" s="1"/>
  <c r="I181" i="7"/>
  <c r="I256" i="7"/>
  <c r="I247" i="7" s="1"/>
  <c r="I246" i="7" s="1"/>
  <c r="G356" i="7"/>
  <c r="G355" i="7" s="1"/>
  <c r="H356" i="7"/>
  <c r="H355" i="7" s="1"/>
  <c r="H384" i="7"/>
  <c r="H383" i="7" s="1"/>
  <c r="H382" i="7" s="1"/>
  <c r="H381" i="7" s="1"/>
  <c r="I418" i="7"/>
  <c r="G445" i="7"/>
  <c r="H181" i="7"/>
  <c r="G368" i="7"/>
  <c r="G367" i="7" s="1"/>
  <c r="I384" i="7"/>
  <c r="I383" i="7" s="1"/>
  <c r="I382" i="7" s="1"/>
  <c r="I381" i="7" s="1"/>
  <c r="H418" i="7"/>
  <c r="I428" i="7"/>
  <c r="H527" i="6"/>
  <c r="H526" i="6" s="1"/>
  <c r="H525" i="6" s="1"/>
  <c r="H524" i="6" s="1"/>
  <c r="F527" i="6"/>
  <c r="F526" i="6" s="1"/>
  <c r="F525" i="6" s="1"/>
  <c r="F524" i="6" s="1"/>
  <c r="G409" i="6"/>
  <c r="G408" i="6" s="1"/>
  <c r="G407" i="6" s="1"/>
  <c r="G395" i="6" s="1"/>
  <c r="H278" i="6"/>
  <c r="F378" i="6"/>
  <c r="F374" i="6" s="1"/>
  <c r="F369" i="6" s="1"/>
  <c r="F368" i="6" s="1"/>
  <c r="G424" i="6"/>
  <c r="G423" i="6" s="1"/>
  <c r="G422" i="6" s="1"/>
  <c r="G421" i="6" s="1"/>
  <c r="G420" i="6" s="1"/>
  <c r="G485" i="6"/>
  <c r="G484" i="6" s="1"/>
  <c r="G483" i="6" s="1"/>
  <c r="F310" i="6"/>
  <c r="H220" i="6"/>
  <c r="F465" i="6"/>
  <c r="H211" i="6"/>
  <c r="G510" i="6"/>
  <c r="G509" i="6" s="1"/>
  <c r="H288" i="6"/>
  <c r="F88" i="6"/>
  <c r="F80" i="6" s="1"/>
  <c r="H39" i="6"/>
  <c r="H38" i="6" s="1"/>
  <c r="G65" i="6"/>
  <c r="G64" i="6" s="1"/>
  <c r="F76" i="6"/>
  <c r="F75" i="6" s="1"/>
  <c r="F278" i="6"/>
  <c r="G322" i="6"/>
  <c r="G378" i="6"/>
  <c r="G374" i="6" s="1"/>
  <c r="H409" i="6"/>
  <c r="H408" i="6" s="1"/>
  <c r="H407" i="6" s="1"/>
  <c r="H395" i="6" s="1"/>
  <c r="F288" i="6"/>
  <c r="H424" i="6"/>
  <c r="H423" i="6" s="1"/>
  <c r="H422" i="6" s="1"/>
  <c r="H421" i="6" s="1"/>
  <c r="H420" i="6" s="1"/>
  <c r="F176" i="6"/>
  <c r="G211" i="6"/>
  <c r="H378" i="6"/>
  <c r="H374" i="6" s="1"/>
  <c r="G465" i="6"/>
  <c r="G464" i="6" s="1"/>
  <c r="G463" i="6" s="1"/>
  <c r="H152" i="6"/>
  <c r="H151" i="6" s="1"/>
  <c r="H322" i="6"/>
  <c r="G39" i="6"/>
  <c r="G38" i="6" s="1"/>
  <c r="G288" i="6"/>
  <c r="G310" i="6"/>
  <c r="F493" i="6"/>
  <c r="F492" i="6" s="1"/>
  <c r="G493" i="6"/>
  <c r="G492" i="6" s="1"/>
  <c r="F204" i="6"/>
  <c r="F203" i="6" s="1"/>
  <c r="F202" i="6" s="1"/>
  <c r="H310" i="6"/>
  <c r="H183" i="6"/>
  <c r="G204" i="6"/>
  <c r="G203" i="6" s="1"/>
  <c r="G202" i="6" s="1"/>
  <c r="H88" i="6"/>
  <c r="H80" i="6" s="1"/>
  <c r="G76" i="6"/>
  <c r="G75" i="6" s="1"/>
  <c r="H20" i="6"/>
  <c r="G88" i="6"/>
  <c r="G80" i="6" s="1"/>
  <c r="F424" i="6"/>
  <c r="F423" i="6" s="1"/>
  <c r="F422" i="6" s="1"/>
  <c r="F421" i="6" s="1"/>
  <c r="F420" i="6" s="1"/>
  <c r="G176" i="6"/>
  <c r="G20" i="6"/>
  <c r="H510" i="6"/>
  <c r="H509" i="6" s="1"/>
  <c r="G54" i="6"/>
  <c r="G53" i="6" s="1"/>
  <c r="G52" i="6" s="1"/>
  <c r="F54" i="6"/>
  <c r="F53" i="6" s="1"/>
  <c r="F52" i="6" s="1"/>
  <c r="H54" i="6"/>
  <c r="H53" i="6" s="1"/>
  <c r="H52" i="6" s="1"/>
  <c r="F55" i="8"/>
  <c r="F51" i="8" s="1"/>
  <c r="F346" i="8"/>
  <c r="E379" i="8"/>
  <c r="E346" i="8"/>
  <c r="D20" i="8"/>
  <c r="D19" i="8" s="1"/>
  <c r="D18" i="8" s="1"/>
  <c r="F97" i="8"/>
  <c r="D107" i="8"/>
  <c r="F123" i="8"/>
  <c r="E339" i="8"/>
  <c r="F424" i="8"/>
  <c r="F423" i="8" s="1"/>
  <c r="I174" i="7"/>
  <c r="G181" i="7"/>
  <c r="H174" i="7"/>
  <c r="G202" i="7"/>
  <c r="G201" i="7"/>
  <c r="G200" i="7" s="1"/>
  <c r="G199" i="7" s="1"/>
  <c r="H256" i="7"/>
  <c r="H247" i="7" s="1"/>
  <c r="H246" i="7" s="1"/>
  <c r="G287" i="7"/>
  <c r="G286" i="7" s="1"/>
  <c r="G285" i="7" s="1"/>
  <c r="G284" i="7" s="1"/>
  <c r="I368" i="7"/>
  <c r="I367" i="7" s="1"/>
  <c r="G428" i="7"/>
  <c r="H428" i="7"/>
  <c r="F20" i="6"/>
  <c r="H77" i="6"/>
  <c r="H205" i="6"/>
  <c r="H176" i="6"/>
  <c r="G183" i="6"/>
  <c r="F183" i="6"/>
  <c r="F152" i="6"/>
  <c r="F151" i="6" s="1"/>
  <c r="G152" i="6"/>
  <c r="G151" i="6" s="1"/>
  <c r="F220" i="6"/>
  <c r="G220" i="6"/>
  <c r="G278" i="6"/>
  <c r="F409" i="6"/>
  <c r="F408" i="6" s="1"/>
  <c r="F407" i="6" s="1"/>
  <c r="F395" i="6" s="1"/>
  <c r="G527" i="6"/>
  <c r="G526" i="6" s="1"/>
  <c r="G525" i="6" s="1"/>
  <c r="G524" i="6" s="1"/>
  <c r="H493" i="6"/>
  <c r="H492" i="6" s="1"/>
  <c r="F510" i="6"/>
  <c r="F509" i="6" s="1"/>
  <c r="C65" i="4"/>
  <c r="C64" i="4" s="1"/>
  <c r="D236" i="8" l="1"/>
  <c r="H103" i="7"/>
  <c r="G103" i="7"/>
  <c r="I103" i="7"/>
  <c r="G31" i="7"/>
  <c r="F30" i="6"/>
  <c r="H30" i="6"/>
  <c r="G30" i="6"/>
  <c r="G260" i="6"/>
  <c r="G259" i="6" s="1"/>
  <c r="G250" i="6" s="1"/>
  <c r="G249" i="6" s="1"/>
  <c r="H260" i="6"/>
  <c r="H259" i="6" s="1"/>
  <c r="H250" i="6" s="1"/>
  <c r="H249" i="6" s="1"/>
  <c r="G105" i="6"/>
  <c r="F105" i="6"/>
  <c r="H105" i="6"/>
  <c r="F464" i="6"/>
  <c r="F463" i="6" s="1"/>
  <c r="F462" i="6" s="1"/>
  <c r="G271" i="7"/>
  <c r="D45" i="8"/>
  <c r="F45" i="8"/>
  <c r="D323" i="8"/>
  <c r="F323" i="8"/>
  <c r="D338" i="8"/>
  <c r="E388" i="8"/>
  <c r="E323" i="8"/>
  <c r="E45" i="8"/>
  <c r="D388" i="8"/>
  <c r="E96" i="8"/>
  <c r="E87" i="8" s="1"/>
  <c r="E338" i="8"/>
  <c r="F388" i="8"/>
  <c r="D96" i="8"/>
  <c r="E282" i="8"/>
  <c r="E281" i="8" s="1"/>
  <c r="D282" i="8"/>
  <c r="D281" i="8" s="1"/>
  <c r="F338" i="8"/>
  <c r="F282" i="8"/>
  <c r="F281" i="8" s="1"/>
  <c r="H277" i="6"/>
  <c r="H276" i="6" s="1"/>
  <c r="H210" i="6"/>
  <c r="H209" i="6" s="1"/>
  <c r="H208" i="6" s="1"/>
  <c r="H201" i="6" s="1"/>
  <c r="G173" i="7"/>
  <c r="G172" i="7" s="1"/>
  <c r="G171" i="7" s="1"/>
  <c r="I504" i="7"/>
  <c r="I503" i="7" s="1"/>
  <c r="H504" i="7"/>
  <c r="H503" i="7" s="1"/>
  <c r="G504" i="7"/>
  <c r="G503" i="7" s="1"/>
  <c r="I444" i="7"/>
  <c r="I443" i="7" s="1"/>
  <c r="I442" i="7" s="1"/>
  <c r="G247" i="7"/>
  <c r="G246" i="7" s="1"/>
  <c r="H462" i="6"/>
  <c r="H455" i="6" s="1"/>
  <c r="H31" i="7"/>
  <c r="H173" i="7"/>
  <c r="H172" i="7" s="1"/>
  <c r="H171" i="7" s="1"/>
  <c r="G207" i="7"/>
  <c r="G206" i="7" s="1"/>
  <c r="G205" i="7" s="1"/>
  <c r="G198" i="7" s="1"/>
  <c r="H444" i="7"/>
  <c r="H443" i="7" s="1"/>
  <c r="H442" i="7" s="1"/>
  <c r="I173" i="7"/>
  <c r="I172" i="7" s="1"/>
  <c r="I171" i="7" s="1"/>
  <c r="F210" i="6"/>
  <c r="F209" i="6" s="1"/>
  <c r="F208" i="6" s="1"/>
  <c r="F201" i="6" s="1"/>
  <c r="H417" i="7"/>
  <c r="H416" i="7" s="1"/>
  <c r="H415" i="7" s="1"/>
  <c r="G210" i="6"/>
  <c r="G209" i="6" s="1"/>
  <c r="G208" i="6" s="1"/>
  <c r="G201" i="6" s="1"/>
  <c r="H175" i="6"/>
  <c r="H174" i="6" s="1"/>
  <c r="H173" i="6" s="1"/>
  <c r="I327" i="7"/>
  <c r="I207" i="7"/>
  <c r="I206" i="7" s="1"/>
  <c r="I205" i="7" s="1"/>
  <c r="I198" i="7" s="1"/>
  <c r="I31" i="7"/>
  <c r="H327" i="7"/>
  <c r="G417" i="7"/>
  <c r="G416" i="7" s="1"/>
  <c r="H207" i="7"/>
  <c r="H206" i="7" s="1"/>
  <c r="H205" i="7" s="1"/>
  <c r="H198" i="7" s="1"/>
  <c r="G327" i="7"/>
  <c r="G444" i="7"/>
  <c r="G443" i="7" s="1"/>
  <c r="I417" i="7"/>
  <c r="I416" i="7" s="1"/>
  <c r="I415" i="7" s="1"/>
  <c r="G277" i="6"/>
  <c r="G276" i="6" s="1"/>
  <c r="G462" i="6"/>
  <c r="G455" i="6" s="1"/>
  <c r="F175" i="6"/>
  <c r="F174" i="6" s="1"/>
  <c r="F173" i="6" s="1"/>
  <c r="F277" i="6"/>
  <c r="F276" i="6" s="1"/>
  <c r="F309" i="6"/>
  <c r="F308" i="6" s="1"/>
  <c r="F307" i="6" s="1"/>
  <c r="F250" i="6"/>
  <c r="F249" i="6" s="1"/>
  <c r="G309" i="6"/>
  <c r="G308" i="6" s="1"/>
  <c r="G307" i="6" s="1"/>
  <c r="G369" i="6"/>
  <c r="G368" i="6" s="1"/>
  <c r="H309" i="6"/>
  <c r="H308" i="6" s="1"/>
  <c r="H307" i="6" s="1"/>
  <c r="H369" i="6"/>
  <c r="H368" i="6" s="1"/>
  <c r="G175" i="6"/>
  <c r="G174" i="6" s="1"/>
  <c r="G173" i="6" s="1"/>
  <c r="F96" i="8"/>
  <c r="F87" i="8" s="1"/>
  <c r="D25" i="4"/>
  <c r="E25" i="4"/>
  <c r="D230" i="8" l="1"/>
  <c r="G442" i="7"/>
  <c r="G415" i="7"/>
  <c r="D87" i="8"/>
  <c r="F275" i="6"/>
  <c r="F274" i="6" s="1"/>
  <c r="H275" i="6"/>
  <c r="H274" i="6" s="1"/>
  <c r="F455" i="6"/>
  <c r="H14" i="6"/>
  <c r="F14" i="6"/>
  <c r="G14" i="6"/>
  <c r="H16" i="7"/>
  <c r="I16" i="7"/>
  <c r="G16" i="7"/>
  <c r="G275" i="6"/>
  <c r="G274" i="6" s="1"/>
  <c r="E17" i="8"/>
  <c r="E15" i="8" s="1"/>
  <c r="F17" i="8"/>
  <c r="F15" i="8" s="1"/>
  <c r="I414" i="7"/>
  <c r="H414" i="7"/>
  <c r="E92" i="4"/>
  <c r="D92" i="4"/>
  <c r="C92" i="4"/>
  <c r="C36" i="4"/>
  <c r="D36" i="4"/>
  <c r="E36" i="4"/>
  <c r="E16" i="4"/>
  <c r="D16" i="4"/>
  <c r="C16" i="4"/>
  <c r="D17" i="8" l="1"/>
  <c r="D15" i="8" s="1"/>
  <c r="G414" i="7"/>
  <c r="G401" i="7" s="1"/>
  <c r="H12" i="6"/>
  <c r="H15" i="7"/>
  <c r="I15" i="7"/>
  <c r="I401" i="7"/>
  <c r="H401" i="7"/>
  <c r="G15" i="7"/>
  <c r="F12" i="6"/>
  <c r="G12" i="6"/>
  <c r="C135" i="4"/>
  <c r="H13" i="7" l="1"/>
  <c r="I13" i="7"/>
  <c r="G13" i="7"/>
  <c r="C154" i="4"/>
  <c r="C145" i="4" l="1"/>
  <c r="E135" i="4" l="1"/>
  <c r="D135" i="4"/>
  <c r="C119" i="4"/>
  <c r="D15" i="4" l="1"/>
  <c r="E15" i="4"/>
  <c r="D164" i="4" l="1"/>
  <c r="E164" i="4"/>
  <c r="C124" i="4"/>
  <c r="D115" i="4" l="1"/>
  <c r="E115" i="4"/>
  <c r="D112" i="4"/>
  <c r="E112" i="4"/>
  <c r="C35" i="4"/>
  <c r="D177" i="4" l="1"/>
  <c r="D176" i="4" s="1"/>
  <c r="E177" i="4"/>
  <c r="E176" i="4" s="1"/>
  <c r="D174" i="4"/>
  <c r="D173" i="4" s="1"/>
  <c r="E174" i="4"/>
  <c r="E173" i="4" s="1"/>
  <c r="D167" i="4"/>
  <c r="D166" i="4" s="1"/>
  <c r="E167" i="4"/>
  <c r="E166" i="4" s="1"/>
  <c r="D162" i="4"/>
  <c r="E162" i="4"/>
  <c r="D160" i="4"/>
  <c r="E160" i="4"/>
  <c r="D158" i="4"/>
  <c r="E158" i="4"/>
  <c r="D156" i="4"/>
  <c r="E156" i="4"/>
  <c r="D152" i="4"/>
  <c r="E152" i="4"/>
  <c r="E151" i="4" s="1"/>
  <c r="D149" i="4"/>
  <c r="E149" i="4"/>
  <c r="D143" i="4"/>
  <c r="E143" i="4"/>
  <c r="D139" i="4"/>
  <c r="E139" i="4"/>
  <c r="D137" i="4"/>
  <c r="E137" i="4"/>
  <c r="D133" i="4"/>
  <c r="E133" i="4"/>
  <c r="E129" i="4"/>
  <c r="D126" i="4"/>
  <c r="E126" i="4"/>
  <c r="D124" i="4"/>
  <c r="E124" i="4"/>
  <c r="D119" i="4"/>
  <c r="D118" i="4" s="1"/>
  <c r="E119" i="4"/>
  <c r="E118" i="4" s="1"/>
  <c r="D114" i="4"/>
  <c r="E114" i="4"/>
  <c r="D111" i="4"/>
  <c r="E111" i="4"/>
  <c r="D108" i="4"/>
  <c r="E108" i="4"/>
  <c r="D106" i="4"/>
  <c r="E106" i="4"/>
  <c r="D104" i="4"/>
  <c r="E104" i="4"/>
  <c r="D102" i="4"/>
  <c r="E102" i="4"/>
  <c r="D100" i="4"/>
  <c r="E100" i="4"/>
  <c r="D98" i="4"/>
  <c r="E98" i="4"/>
  <c r="D96" i="4"/>
  <c r="E96" i="4"/>
  <c r="D94" i="4"/>
  <c r="E94" i="4"/>
  <c r="D90" i="4"/>
  <c r="E90" i="4"/>
  <c r="D88" i="4"/>
  <c r="E88" i="4"/>
  <c r="D86" i="4"/>
  <c r="E86" i="4"/>
  <c r="D84" i="4"/>
  <c r="E84" i="4"/>
  <c r="D80" i="4"/>
  <c r="D79" i="4" s="1"/>
  <c r="E80" i="4"/>
  <c r="E79" i="4" s="1"/>
  <c r="D77" i="4"/>
  <c r="E77" i="4"/>
  <c r="D75" i="4"/>
  <c r="D74" i="4" s="1"/>
  <c r="E75" i="4"/>
  <c r="E74" i="4" s="1"/>
  <c r="D71" i="4"/>
  <c r="D70" i="4" s="1"/>
  <c r="E71" i="4"/>
  <c r="E70" i="4" s="1"/>
  <c r="D65" i="4"/>
  <c r="D64" i="4" s="1"/>
  <c r="E65" i="4"/>
  <c r="E64" i="4" s="1"/>
  <c r="D61" i="4"/>
  <c r="E61" i="4"/>
  <c r="D59" i="4"/>
  <c r="E59" i="4"/>
  <c r="D56" i="4"/>
  <c r="D55" i="4" s="1"/>
  <c r="E56" i="4"/>
  <c r="E55" i="4" s="1"/>
  <c r="D53" i="4"/>
  <c r="E53" i="4"/>
  <c r="D51" i="4"/>
  <c r="E51" i="4"/>
  <c r="D47" i="4"/>
  <c r="D46" i="4" s="1"/>
  <c r="E47" i="4"/>
  <c r="E46" i="4" s="1"/>
  <c r="D44" i="4"/>
  <c r="E44" i="4"/>
  <c r="D42" i="4"/>
  <c r="E42" i="4"/>
  <c r="D40" i="4"/>
  <c r="E40" i="4"/>
  <c r="D38" i="4"/>
  <c r="D35" i="4" s="1"/>
  <c r="E38" i="4"/>
  <c r="E35" i="4" s="1"/>
  <c r="D31" i="4"/>
  <c r="E31" i="4"/>
  <c r="D29" i="4"/>
  <c r="E29" i="4"/>
  <c r="D27" i="4"/>
  <c r="E27" i="4"/>
  <c r="C104" i="4"/>
  <c r="C94" i="4"/>
  <c r="D151" i="4" l="1"/>
  <c r="E83" i="4"/>
  <c r="E82" i="4" s="1"/>
  <c r="E128" i="4"/>
  <c r="D83" i="4"/>
  <c r="D128" i="4"/>
  <c r="E123" i="4"/>
  <c r="D123" i="4"/>
  <c r="D82" i="4"/>
  <c r="D33" i="4"/>
  <c r="E24" i="4"/>
  <c r="E23" i="4" s="1"/>
  <c r="E33" i="4"/>
  <c r="D24" i="4"/>
  <c r="D23" i="4" s="1"/>
  <c r="E34" i="4"/>
  <c r="E63" i="4"/>
  <c r="E50" i="4"/>
  <c r="E49" i="4" s="1"/>
  <c r="D73" i="4"/>
  <c r="D50" i="4"/>
  <c r="D49" i="4" s="1"/>
  <c r="E73" i="4"/>
  <c r="D63" i="4"/>
  <c r="E58" i="4"/>
  <c r="D58" i="4"/>
  <c r="C90" i="4"/>
  <c r="C56" i="4"/>
  <c r="C55" i="4" s="1"/>
  <c r="C53" i="4"/>
  <c r="E122" i="4" l="1"/>
  <c r="E121" i="4" s="1"/>
  <c r="D122" i="4"/>
  <c r="D121" i="4" s="1"/>
  <c r="D34" i="4"/>
  <c r="E14" i="4"/>
  <c r="E13" i="4" s="1"/>
  <c r="D14" i="4"/>
  <c r="C88" i="4"/>
  <c r="C84" i="4"/>
  <c r="C152" i="4"/>
  <c r="C111" i="4"/>
  <c r="C114" i="4"/>
  <c r="C80" i="4"/>
  <c r="C75" i="4"/>
  <c r="C77" i="4"/>
  <c r="C71" i="4"/>
  <c r="C70" i="4" s="1"/>
  <c r="C63" i="4" s="1"/>
  <c r="C61" i="4"/>
  <c r="C44" i="4"/>
  <c r="C74" i="4" l="1"/>
  <c r="D13" i="4"/>
  <c r="C126" i="4"/>
  <c r="C177" i="4" l="1"/>
  <c r="C176" i="4" s="1"/>
  <c r="C174" i="4" l="1"/>
  <c r="C173" i="4" s="1"/>
  <c r="C139" i="4" l="1"/>
  <c r="C156" i="4" l="1"/>
  <c r="C137" i="4" l="1"/>
  <c r="C133" i="4"/>
  <c r="C143" i="4"/>
  <c r="C158" i="4" l="1"/>
  <c r="C108" i="4" l="1"/>
  <c r="C106" i="4"/>
  <c r="C102" i="4"/>
  <c r="C100" i="4"/>
  <c r="C86" i="4"/>
  <c r="C83" i="4" l="1"/>
  <c r="C82" i="4" s="1"/>
  <c r="C59" i="4"/>
  <c r="C58" i="4" s="1"/>
  <c r="C160" i="4"/>
  <c r="C31" i="4" l="1"/>
  <c r="C15" i="4" l="1"/>
  <c r="C118" i="4" l="1"/>
  <c r="C151" i="4" l="1"/>
  <c r="C149" i="4" l="1"/>
  <c r="C128" i="4" s="1"/>
  <c r="C27" i="4" l="1"/>
  <c r="C29" i="4"/>
  <c r="C24" i="4" l="1"/>
  <c r="C123" i="4"/>
  <c r="C167" i="4"/>
  <c r="C166" i="4" s="1"/>
  <c r="C122" i="4" l="1"/>
  <c r="C121" i="4" s="1"/>
  <c r="C51" i="4"/>
  <c r="C47" i="4"/>
  <c r="C42" i="4"/>
  <c r="C40" i="4"/>
  <c r="C23" i="4"/>
  <c r="C50" i="4" l="1"/>
  <c r="C49" i="4" s="1"/>
  <c r="C79" i="4"/>
  <c r="C73" i="4" s="1"/>
  <c r="C46" i="4"/>
  <c r="C34" i="4"/>
  <c r="C33" i="4" l="1"/>
  <c r="C14" i="4" l="1"/>
  <c r="C13" i="4" l="1"/>
</calcChain>
</file>

<file path=xl/sharedStrings.xml><?xml version="1.0" encoding="utf-8"?>
<sst xmlns="http://schemas.openxmlformats.org/spreadsheetml/2006/main" count="5979" uniqueCount="1130">
  <si>
    <t>Наименование</t>
  </si>
  <si>
    <t>Код дохода</t>
  </si>
  <si>
    <t>8 50 00000 00 0000 000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</si>
  <si>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</si>
  <si>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</si>
  <si>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</si>
  <si>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</si>
  <si>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</si>
  <si>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</si>
  <si>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1 01 02010 01 0000 110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</si>
  <si>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</si>
  <si>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</si>
  <si>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</si>
  <si>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</si>
  <si>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</si>
  <si>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</si>
  <si>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</si>
  <si>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</si>
  <si>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</si>
  <si>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</si>
  <si>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</si>
  <si>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</si>
  <si>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</si>
  <si>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</si>
  <si>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</si>
  <si>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</si>
  <si>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</si>
  <si>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</si>
  <si>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</si>
  <si>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</si>
  <si>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</si>
  <si>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</si>
  <si>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</si>
  <si>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</si>
  <si>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</si>
  <si>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</si>
  <si>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</si>
  <si>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</si>
  <si>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</si>
  <si>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</si>
  <si>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</si>
  <si>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</si>
  <si>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</si>
  <si>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</si>
  <si>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</si>
  <si>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</si>
  <si>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</si>
  <si>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</si>
  <si>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</si>
  <si>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</si>
  <si>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1 12 01010 01 0000 120</t>
  </si>
  <si>
    <t>ДОХОДЫ ОТ ОКАЗАНИЯ ПЛАТНЫХ УСЛУГ (РАБОТ)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</si>
  <si>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</si>
  <si>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</si>
  <si>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</si>
  <si>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</si>
  <si>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</si>
  <si>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</si>
  <si>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</si>
  <si>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</si>
  <si>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</si>
  <si>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</si>
  <si>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</si>
  <si>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</si>
  <si>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</si>
  <si>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на выравнивание бюджетной обеспеченности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</si>
  <si>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</si>
  <si>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</si>
  <si>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Прочие субвенции</t>
  </si>
  <si>
    <t>Прочие субвенции бюджетам муниципальных районов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</si>
  <si>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</si>
  <si>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</si>
  <si>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</si>
  <si>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1 05 01000 01 0000 110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</si>
  <si>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</si>
  <si>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</si>
  <si>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</si>
  <si>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</si>
  <si>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</si>
  <si>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</si>
  <si>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</si>
  <si>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</si>
  <si>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</si>
  <si>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</si>
  <si>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</si>
  <si>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рублей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</si>
  <si>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</si>
  <si>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</si>
  <si>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</si>
  <si>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</si>
  <si>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</si>
  <si>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</si>
  <si>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</si>
  <si>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</si>
  <si>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</si>
  <si>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</si>
  <si>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</si>
  <si>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2 02 40014 05 0000 150</t>
  </si>
  <si>
    <t>2 02 40014 00 0000 150</t>
  </si>
  <si>
    <t>2 02 40000 00 0000 150</t>
  </si>
  <si>
    <t>2 02 39999 05 0000 150</t>
  </si>
  <si>
    <t>2 02 39999 00 0000 150</t>
  </si>
  <si>
    <t>2 02 30027 05 0000 150</t>
  </si>
  <si>
    <t>2 02 30027 00 0000 150</t>
  </si>
  <si>
    <t>2 02 30013 05 0000 150</t>
  </si>
  <si>
    <t>2 02 30013 00 0000 150</t>
  </si>
  <si>
    <t>2 02 30000 00 0000 150</t>
  </si>
  <si>
    <t>2 02 29999 05 0000 150</t>
  </si>
  <si>
    <t>2 02 29999 00 0000 150</t>
  </si>
  <si>
    <t>2 02 20000 00 0000 150</t>
  </si>
  <si>
    <t>2 02 15001 05 0000 150</t>
  </si>
  <si>
    <t>2 02 15001 00 0000 150</t>
  </si>
  <si>
    <t>2 02 10000 00 0000 150</t>
  </si>
  <si>
    <t>ДОХОДЫ ОТ ПРОДАЖИ МАТЕРИАЛЬНЫХ И НЕМАТЕРИАЛЬНЫХ АКТИВОВ</t>
  </si>
  <si>
    <t>1 14 00000 00 0000 000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</si>
  <si>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</si>
  <si>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</si>
  <si>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</si>
  <si>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</si>
  <si>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</si>
  <si>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</si>
  <si>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</si>
  <si>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</si>
  <si>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</si>
  <si>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</si>
  <si>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</si>
  <si>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</si>
  <si>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</si>
  <si>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</si>
  <si>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1 16 01060 01 0000 140</t>
  </si>
  <si>
    <t>1 16 01063 01 0000 140</t>
  </si>
  <si>
    <t>1 16 01070 01 0000 140</t>
  </si>
  <si>
    <t>1 16 01073 01 0000 140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</si>
  <si>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</si>
  <si>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</si>
  <si>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</si>
  <si>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</si>
  <si>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</si>
  <si>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</si>
  <si>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 xml:space="preserve"> 1 17 15000 00 0000 150 </t>
  </si>
  <si>
    <t>Прочие неналоговые доходы</t>
  </si>
  <si>
    <t>Инициативные платежи</t>
  </si>
  <si>
    <t>Инициативные платежи зачисляемые в бюджеты муниципальных районов</t>
  </si>
  <si>
    <t xml:space="preserve">Поступления доходов  в  бюджет муниципального района </t>
  </si>
  <si>
    <t xml:space="preserve"> 1 17 15030 05 0000 150 </t>
  </si>
  <si>
    <t xml:space="preserve"> 1 17 00000 00 0000 000 </t>
  </si>
  <si>
    <t>1 16 01050 01 0000 140</t>
  </si>
  <si>
    <t>1 16 01053 01 0000 140</t>
  </si>
  <si>
    <t>1 16 01130 01 0000 140</t>
  </si>
  <si>
    <t>1 16 01133 01 0000 140</t>
  </si>
  <si>
    <t>1 16 01140 01 0000 140</t>
  </si>
  <si>
    <t>1 16 01143 01 0000 140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</si>
  <si>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</si>
  <si>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</si>
  <si>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</si>
  <si>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</si>
  <si>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</si>
  <si>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</si>
  <si>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</si>
  <si>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</si>
  <si>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2 07 00000 00 0000 000</t>
  </si>
  <si>
    <t>Прочие безвозмездные поступления в бюджеты муниципальных районов</t>
  </si>
  <si>
    <t>2 07 05000 05 0000 150</t>
  </si>
  <si>
    <t>2 07 05030 05 0000 150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</si>
  <si>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</si>
  <si>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</si>
  <si>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</si>
  <si>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</si>
  <si>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</si>
  <si>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</si>
  <si>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</si>
  <si>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</si>
  <si>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</si>
  <si>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2 02 35930 00 0000 150</t>
  </si>
  <si>
    <t>2 02 19999 05 0000 150</t>
  </si>
  <si>
    <t>2 02 19999 00 0000 150</t>
  </si>
  <si>
    <t>Прочие дотации</t>
  </si>
  <si>
    <t>Прочие дотации бюджетам муниципальных районов</t>
  </si>
  <si>
    <t>1 01 02080 01 0000 110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</si>
  <si>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</si>
  <si>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</si>
  <si>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</si>
  <si>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</si>
  <si>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</si>
  <si>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</si>
  <si>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Плата за размещение отходов производства и потребления</t>
  </si>
  <si>
    <t>Плата за размещение отходов производства</t>
  </si>
  <si>
    <t>1 12 01040 01 0000 120</t>
  </si>
  <si>
    <t>1 12 01041 01 0000 120</t>
  </si>
  <si>
    <t>Доходы от компенсации затрат государства</t>
  </si>
  <si>
    <t>1 13 02000 00 0000 130</t>
  </si>
  <si>
    <t xml:space="preserve">Прочие доходы от компенсации затрат государства </t>
  </si>
  <si>
    <t>1 13 02990 00 0000 130</t>
  </si>
  <si>
    <t>Прочие доходы от компенсации затрат  бюджетов муниципальных районов</t>
  </si>
  <si>
    <t>1 13 02995 05 0000 130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</si>
  <si>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</si>
  <si>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</si>
  <si>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</si>
  <si>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</si>
  <si>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</si>
  <si>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</si>
  <si>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1 14 02050 05 0000 410</t>
  </si>
  <si>
    <t>1 14 02053 05 0000 410</t>
  </si>
  <si>
    <t>1 14 02050 05 0000 440</t>
  </si>
  <si>
    <t>1 14 02053 05 0000 440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</si>
  <si>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</si>
  <si>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</si>
  <si>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</si>
  <si>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</si>
  <si>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</si>
  <si>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</si>
  <si>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</si>
  <si>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</si>
  <si>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</si>
  <si>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</si>
  <si>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Платежи в целях возмещения причиненного ущерба (убытков)</t>
  </si>
  <si>
    <t>1 16 10000 00 0000 140</t>
  </si>
  <si>
    <t>1 16 01080 01 0000 140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</si>
  <si>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</si>
  <si>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</si>
  <si>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</si>
  <si>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1 16 01100 01 0000 140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</si>
  <si>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</si>
  <si>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</si>
  <si>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</si>
  <si>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</si>
  <si>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</si>
  <si>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1 16 01110 01 0000 140</t>
  </si>
  <si>
    <t>1 16 01113 01 0000 140</t>
  </si>
  <si>
    <t>ДОХОДЫ БЮДЖЕТА -ВСЕГО</t>
  </si>
  <si>
    <t>Утвержденные бюджетные назначения 2024 год</t>
  </si>
  <si>
    <t xml:space="preserve">Прочие безвозмездные поступления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</si>
  <si>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</si>
  <si>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</si>
  <si>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</si>
  <si>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</si>
  <si>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</si>
  <si>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</si>
  <si>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</si>
  <si>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</si>
  <si>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</si>
  <si>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</si>
  <si>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</si>
  <si>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</si>
  <si>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</si>
  <si>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</si>
  <si>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</si>
  <si>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</si>
  <si>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</si>
  <si>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</si>
  <si>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</si>
  <si>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</si>
  <si>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</si>
  <si>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</si>
  <si>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</si>
  <si>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</si>
  <si>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</si>
  <si>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2 02 25179 05 0000 150</t>
  </si>
  <si>
    <t>2 02 35082 00 0000 150</t>
  </si>
  <si>
    <t>2 02 35082 05 0000 150</t>
  </si>
  <si>
    <t>2 02 35303 00 0000 150</t>
  </si>
  <si>
    <t>2 02 35303 05 0000 150</t>
  </si>
  <si>
    <t>1 05 01000 00 0000 110</t>
  </si>
  <si>
    <t>Субсидии бюджетам муниципальных районов на поддержку отрасли культуры</t>
  </si>
  <si>
    <t>2 02 25519 05 0000 150</t>
  </si>
  <si>
    <t>2 02 25519 00 0000 150</t>
  </si>
  <si>
    <t xml:space="preserve">2 02 25213 05 0000 150 </t>
  </si>
  <si>
    <t xml:space="preserve">2 02 25213 00 0000 150 </t>
  </si>
  <si>
    <t>Субсидии бюджетам  на поддержку отрасли культуры</t>
  </si>
  <si>
    <t>Субсидии бюджетам  на 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</si>
  <si>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2 02 25098 05 0000 150 </t>
  </si>
  <si>
    <t xml:space="preserve">2 02 25098 00 0000 150 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</si>
  <si>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</si>
  <si>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</si>
  <si>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2 02 25172 05 0000 150 </t>
  </si>
  <si>
    <t xml:space="preserve">2 02 25172 00 0000 150 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</si>
  <si>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</si>
  <si>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</si>
  <si>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</si>
  <si>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2 02 25467 00 0000 150</t>
  </si>
  <si>
    <t>Утвержденные бюджетные назначения 2025 год</t>
  </si>
  <si>
    <t>Утвержденные   бюджетные назначения 2026 год</t>
  </si>
  <si>
    <t>1 01 02130 01 0000 110</t>
  </si>
  <si>
    <t>1 01 02140 01 0000 110</t>
  </si>
  <si>
    <t>1 16 01090 01 0000 140</t>
  </si>
  <si>
    <t>1 16 01093 01 0000 140</t>
  </si>
  <si>
    <t>1 16 01333 01 0000 140</t>
  </si>
  <si>
    <t>Субсидии бюджетам 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</si>
  <si>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</si>
  <si>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Налог на доходы физических лиц в отношениии доходов от долевого участия организации, полученных в виде дивидендов ( в части суммы налога, не превышающей 650 000 рублей)</t>
  </si>
  <si>
    <t>Налог на доходы физических лиц в отношениии доходов от долевого участия организации, полученных в виде дивидендов ( в части суммы налога,  превышающей 650 000 рублей)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</si>
  <si>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</si>
  <si>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</si>
  <si>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</si>
  <si>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</si>
  <si>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 главой 9 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</si>
  <si>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</si>
  <si>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 Кодексом 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</si>
  <si>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</si>
  <si>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</si>
  <si>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"Беловский  район" Курской области в 2024 -2026 годах</t>
  </si>
  <si>
    <t>Код бюджетной классификации РФ</t>
  </si>
  <si>
    <t>Наименование источников финансирования дефицита бюджета</t>
  </si>
  <si>
    <t xml:space="preserve">Сумма </t>
  </si>
  <si>
    <t>2024 год</t>
  </si>
  <si>
    <t>2025 год</t>
  </si>
  <si>
    <t>2026 год</t>
  </si>
  <si>
    <t>01  00  00  00  00  0000  000</t>
  </si>
  <si>
    <t>ИСТОЧНИКИ ВНУТРЕННЕГО ФИНАНСИРОВАНИЯ ДЕФИЦИТА БЮДЖЕТА</t>
  </si>
  <si>
    <t>01  06  00  00  00  0000  000</t>
  </si>
  <si>
    <t>Иные источники внутреннего финансирования дефицитов бюджетов</t>
  </si>
  <si>
    <t>01  06  05  00  00  0000  000</t>
  </si>
  <si>
    <t>Бюджетные кредиты, предоставленные внутри страны в валюте Российской Федерации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</si>
  <si>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</si>
  <si>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</si>
  <si>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01  06  05  02  00  0000  600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</si>
  <si>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</si>
  <si>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01  06  05  02  05  0000  640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</si>
  <si>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</si>
  <si>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01  06  05  00  00  0000  500</t>
  </si>
  <si>
    <t>Предоставление бюджетных кредитов внутри страны в валюте Российской Федерации</t>
  </si>
  <si>
    <t>01  06  05  02  00  0000  500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</si>
  <si>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</si>
  <si>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01  06  05  02  05  0000  540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</si>
  <si>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</si>
  <si>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</si>
  <si>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</si>
  <si>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</si>
  <si>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</si>
  <si>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01  05  02  00  00  0000  500</t>
  </si>
  <si>
    <t>Увеличение прочих остатков средств бюджетов</t>
  </si>
  <si>
    <t>01  05  02  01  00  0000  510</t>
  </si>
  <si>
    <t>Увеличение прочих остатков денежных средств бюджетов</t>
  </si>
  <si>
    <t>01  05  02  01  05  0000  510</t>
  </si>
  <si>
    <t>Увеличение прочих остатков денежных средств бюджетов муниципальных районов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</si>
  <si>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</si>
  <si>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</si>
  <si>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</si>
  <si>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</si>
  <si>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</si>
  <si>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</si>
  <si>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01  05  02  01  05  0000  610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</si>
  <si>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</si>
  <si>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 бюджета Муниципального района «Беловский район» Курской области на 2024-2026 годы.</t>
  </si>
  <si>
    <t>сумма рублей</t>
  </si>
  <si>
    <t>Рз</t>
  </si>
  <si>
    <t>ПР</t>
  </si>
  <si>
    <t>ЦСР</t>
  </si>
  <si>
    <t>ВР</t>
  </si>
  <si>
    <t>ВСЕГО РАСХОДОВ</t>
  </si>
  <si>
    <t>000 00 00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</si>
  <si>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</si>
  <si>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</si>
  <si>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</si>
  <si>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</si>
  <si>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</si>
  <si>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</si>
  <si>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</si>
  <si>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</si>
  <si>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</si>
  <si>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</si>
  <si>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</si>
  <si>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</si>
  <si>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</si>
  <si>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</si>
  <si>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«Развитие муниципальной службы в Беловском районе Курской области »</t>
  </si>
  <si>
    <t>09 0 00 00000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</si>
  <si>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 »</t>
  </si>
  <si>
    <t>09 1 00 00000</t>
  </si>
  <si>
    <t>Основное мероприятие  "Обеспечение материально- техническими ресурсами и информационно – коммуникационное сопровождение 60 рабочих мест муниципальных служащих Беловского района"</t>
  </si>
  <si>
    <t>09 1 02 00000</t>
  </si>
  <si>
    <t>Мероприятия направленные на развитие муниципальной службы</t>
  </si>
  <si>
    <t>09 1 02 С1437</t>
  </si>
  <si>
    <t>Закупка товаров, работ и услуг для обеспечения государственных (муниципальных) нужд</t>
  </si>
  <si>
    <t>Обеспечение деятельности представительного органа  муниципального образования</t>
  </si>
  <si>
    <t>75 0 00 00000</t>
  </si>
  <si>
    <t>Аппарат Представительного Собрания Беловского района курской области</t>
  </si>
  <si>
    <t>75 3 00 00000</t>
  </si>
  <si>
    <t>75 3 00 С1402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</si>
  <si>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</si>
  <si>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</si>
  <si>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Муниципальная программа Беловского района Курской области "Социальная поддержка граждан в Беловском районе Курской области" </t>
  </si>
  <si>
    <t>02 0 00 00000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</si>
  <si>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</si>
  <si>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02 2 00 00000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</si>
  <si>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</si>
  <si>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02 2 08 00000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</si>
  <si>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</si>
  <si>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 xml:space="preserve">09 0 00 00000 </t>
  </si>
  <si>
    <t>Основное мероприятие "обучение (повышение квалификации муниципальных служащих, обучающих семинаров, консультационных семинаров и лекций);</t>
  </si>
  <si>
    <t>09 1 01 00000</t>
  </si>
  <si>
    <t>09 1 01 С1437</t>
  </si>
  <si>
    <t>Закупка товаров, работ и услуг для государственных (муниципальных) нужд</t>
  </si>
  <si>
    <t xml:space="preserve"> Муниципальная программа "Развитие архивного дела   в Беловском районе Курской области  "</t>
  </si>
  <si>
    <t>10 0 00 00000</t>
  </si>
  <si>
    <t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»</t>
  </si>
  <si>
    <t>10 1 00 00000</t>
  </si>
  <si>
    <t>Основное мероприятие "Обеспечение исполнения переданных органам местного самоуправления государственных полномочий в сфере архивного дела"</t>
  </si>
  <si>
    <t>10 1 01 00000</t>
  </si>
  <si>
    <t>Осуществление отдельных государственных полномочий в сфере архивного дела</t>
  </si>
  <si>
    <t>10 1 01 13360</t>
  </si>
  <si>
    <t>Муниципальная программа Профилактика преступлений и иных правонарушений в Беловском районе Курской области »</t>
  </si>
  <si>
    <t>12 0 00 00000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</si>
  <si>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</si>
  <si>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12 1 00 00000</t>
  </si>
  <si>
    <t>Основное мероприятие "Обеспечение исполнения переданных органам местного самоуправления государственных полномочий по обеспечению деятельности комиссий по делам несовершеннолетних и защите  их прав и административной комиссии"</t>
  </si>
  <si>
    <t>12 1 01 00000</t>
  </si>
  <si>
    <t>Осуществление отдельных государственных полномочий по созданию и  обеспечению деятельности комиссий по делам несовершеннолетних и защите их прав</t>
  </si>
  <si>
    <t>12 1 01 13180</t>
  </si>
  <si>
    <t>100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</si>
  <si>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</si>
  <si>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12 1 01 13480</t>
  </si>
  <si>
    <t>Муниципальная программа Беловского района Курской области «Содействие занятости населения  »</t>
  </si>
  <si>
    <t>17 0 00 00000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</si>
  <si>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  »</t>
  </si>
  <si>
    <t>17 2 00 00000</t>
  </si>
  <si>
    <t>Основное мероприятие "Обеспечение исполнения переданных органам местного самоуправления государственных полномочий в сфере трудовых отношений"</t>
  </si>
  <si>
    <t>17 2 01 00000</t>
  </si>
  <si>
    <t xml:space="preserve">Осуществление отдельных государственных полномочий в сфере трудовых отношений
</t>
  </si>
  <si>
    <t>17 2 01 13310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</si>
  <si>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</si>
  <si>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</si>
  <si>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</si>
  <si>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</si>
  <si>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</si>
  <si>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Иные бюджетные ассигнования</t>
  </si>
  <si>
    <t>73 1 00 С 1402</t>
  </si>
  <si>
    <t>Осуществление переданных полномочий в сфере внутреннего муниципального финансового контроля</t>
  </si>
  <si>
    <t>73 1 00 П1485</t>
  </si>
  <si>
    <t xml:space="preserve"> Непрограммная деятельность органов местного самоуправления</t>
  </si>
  <si>
    <t>77 0 00 00000</t>
  </si>
  <si>
    <t>Осуществление переданных полномочий по организации проведения мероприятий по отлову и содержанию безнадзорных животных</t>
  </si>
  <si>
    <t>77 5 00 00000</t>
  </si>
  <si>
    <t>Содержание работников осуществляющих отдельные государственные полномочия по организации проведения мероприятий при осуществлении деятельности по обращению с животными без владельцев</t>
  </si>
  <si>
    <t>Судебная система</t>
  </si>
  <si>
    <t>05</t>
  </si>
  <si>
    <t>реализация функций государственной судебной власти на территории Курской области</t>
  </si>
  <si>
    <t>76 1</t>
  </si>
  <si>
    <t>Осуществление полномочий по составлении (изменению)списков кандидатов в присяжные заседатели федеральных судов общей юрисдикции в Российской Федерации</t>
  </si>
  <si>
    <t>7610051200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</si>
  <si>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</si>
  <si>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</si>
  <si>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» 
</t>
  </si>
  <si>
    <t>14 0 00 00000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</si>
  <si>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ответственно-год управления муниципальными финансами, муниципальным долгом и повышения устойчивости бюджетов муниципального района «Беловский  район»
</t>
  </si>
  <si>
    <t xml:space="preserve">14 3 00 00000 </t>
  </si>
  <si>
    <t>Основное мероприятие "Обеспечение деятельности и выполнение функций управления финансов администрации Беловского района"</t>
  </si>
  <si>
    <t>14 3 01 00000</t>
  </si>
  <si>
    <t>14 3 01 С1402</t>
  </si>
  <si>
    <t>Обеспечение деятельности контрольно-счетных органов муниципального образования</t>
  </si>
  <si>
    <t>74 0 00 00000</t>
  </si>
  <si>
    <t>Руководитель   контрольно- счетного органа муниципального образования</t>
  </si>
  <si>
    <t>74 1 00 00000</t>
  </si>
  <si>
    <t>74 1 00 С1402</t>
  </si>
  <si>
    <t>Аппарат  контрольно- счетного органа муниципального образования</t>
  </si>
  <si>
    <t>74 3 00 00000</t>
  </si>
  <si>
    <t>Осуществление переданных полномочий в сфере внешнего муниципального финансового контроля</t>
  </si>
  <si>
    <t>74 3 00 П1484</t>
  </si>
  <si>
    <t>Резервные фонды</t>
  </si>
  <si>
    <t>11</t>
  </si>
  <si>
    <t>Резервные фонды органов местного самоуправления</t>
  </si>
  <si>
    <t>78 0 00 00000</t>
  </si>
  <si>
    <t xml:space="preserve">Резервные фонды </t>
  </si>
  <si>
    <t>78 1 00 00000</t>
  </si>
  <si>
    <t>Резервный фонд местной администрации</t>
  </si>
  <si>
    <t>78 1 00 С1403</t>
  </si>
  <si>
    <t>Другие общегосударственные вопросы</t>
  </si>
  <si>
    <t xml:space="preserve">Муниципальная программа Беловского района Курской области "Развитие образования в Беловском районе </t>
  </si>
  <si>
    <t xml:space="preserve">01 </t>
  </si>
  <si>
    <t>03 0 00 00000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</si>
  <si>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</t>
  </si>
  <si>
    <t>03 1 00 00000</t>
  </si>
  <si>
    <t>Основное мероприятие "Обеспечение деятельности и выполнение функций МКУ "Централизованная Бухгалтерия учреждений образования Беловского района"</t>
  </si>
  <si>
    <t>03 1 01 00000</t>
  </si>
  <si>
    <t xml:space="preserve">Содержание работников , осуществляющих переданные государственные полномочия по выплате компенсации части родительской платы </t>
  </si>
  <si>
    <t>03 1 01 13120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</si>
  <si>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</si>
  <si>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>04 0 00 00000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</si>
  <si>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</si>
  <si>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 xml:space="preserve">04 1 00 00000 </t>
  </si>
  <si>
    <t>Основное мероприятие «Осуществление мероприятий в области имущественных и земельных отношений».</t>
  </si>
  <si>
    <t>04 1 01 00000</t>
  </si>
  <si>
    <t>Мероприятия в области имущественных отношений</t>
  </si>
  <si>
    <t>04 1 01 С1467</t>
  </si>
  <si>
    <t>Муниципальная программа "Охрана окружающей среды  Беловского района Курской области "</t>
  </si>
  <si>
    <t>06 0 00 00000</t>
  </si>
  <si>
    <t>Подпрограмма «Экология и чистая вода» муниципальной программы Беловского района Курской области «Охрана окружающей среды  Беловского района Курской области»</t>
  </si>
  <si>
    <t>06 1 00 00000</t>
  </si>
  <si>
    <t>Основное мероприятие "Мероприятие по очистке берегов реки Псел и прудов населенных пунктов Беловского района "</t>
  </si>
  <si>
    <t>06 1 02 00000</t>
  </si>
  <si>
    <t>Мероприятия по обеспечению охраны окружающей среды</t>
  </si>
  <si>
    <t>06 1 02 C1469</t>
  </si>
  <si>
    <t xml:space="preserve"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«Развитие архивного дела   в Беловском районе Курской области  </t>
  </si>
  <si>
    <t>10 2 00 00000</t>
  </si>
  <si>
    <t>Основное мероприятие "Проведение текущего ремонта помещений и оборудования архивного отдела".</t>
  </si>
  <si>
    <t>10 2 02 00000</t>
  </si>
  <si>
    <t>Реализация мероприятий по формированию и содержанию муниципальных архивов</t>
  </si>
  <si>
    <t>10 2 02 С1438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</si>
  <si>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 "</t>
  </si>
  <si>
    <t>11 0 00 00000</t>
  </si>
  <si>
    <t>Подпрограмма "Повышение безопасности дорожного движения в Беловском районе курской области"</t>
  </si>
  <si>
    <t>11 4 00 00000</t>
  </si>
  <si>
    <t>Основное мероприятие "Обеспечение безопасности дорожного движения на автомобильных дорогах местного значения"</t>
  </si>
  <si>
    <t>11 4 01 00000</t>
  </si>
  <si>
    <t>Обеспечение безопасности дорожного движения на автомобильных дорогах местного значения</t>
  </si>
  <si>
    <t>11 4 01 С1459</t>
  </si>
  <si>
    <t xml:space="preserve">Подпрограмма «Обеспечение  правопорядка  на  территории  Беловского района» </t>
  </si>
  <si>
    <t>12 2 00 00000</t>
  </si>
  <si>
    <t>Основное мероприятие "Создание комплексной системы мер по профилактике потребления наркотиков"</t>
  </si>
  <si>
    <t>12 2 01 00000</t>
  </si>
  <si>
    <t>Создание комплексной системы мер по профилактике потребления наркотиков</t>
  </si>
  <si>
    <t>12 2 01 С 1486</t>
  </si>
  <si>
    <t>Социальное обеспечение и иные выплаты населению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</si>
  <si>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
</t>
  </si>
  <si>
    <t>Подпрограмма Управление муниципальной программой и обеспечение реализации муниципальной программы муниципального района «Беловский  район»</t>
  </si>
  <si>
    <t>14 3 00 00000</t>
  </si>
  <si>
    <t>Основное мероприятие "Обеспечение деятельности и выполнение функций Центра бюджетного учета Беловского района Курской области</t>
  </si>
  <si>
    <t>14 3 02 00000</t>
  </si>
  <si>
    <t>Расходы на обеспечение деятельности (оказание услуг) муниципальных учреждений</t>
  </si>
  <si>
    <t>14 3 02 С1401</t>
  </si>
  <si>
    <t>Реализация государственных функций, связанных с общегосударственным управлением</t>
  </si>
  <si>
    <t>76 0 00 00000</t>
  </si>
  <si>
    <t>Выполнение других обязательств Беловского района Курской области</t>
  </si>
  <si>
    <t>76 1 00 00000</t>
  </si>
  <si>
    <t>Выполнение других (прочих) обязательств органа местного самоуправления</t>
  </si>
  <si>
    <t>76 1 00 С1404</t>
  </si>
  <si>
    <t>200</t>
  </si>
  <si>
    <t>800</t>
  </si>
  <si>
    <t>Непрограммные расходы органов местного самоуправления</t>
  </si>
  <si>
    <t>77 2 00 00000</t>
  </si>
  <si>
    <t>77 2 00 С1404</t>
  </si>
  <si>
    <t>Реализация мероприятий по распространению официальной информации</t>
  </si>
  <si>
    <t>77 2 00 С1439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</si>
  <si>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</si>
  <si>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77 2 00 59300</t>
  </si>
  <si>
    <t>Непрограммные расходы на обеспечение деятельности муниципальных казенных учреждений</t>
  </si>
  <si>
    <t>79 0 00 00000</t>
  </si>
  <si>
    <t>Расходы на обеспечение деятельности муниципальных казенных учреждений, не вошедшие в программные мероприятия</t>
  </si>
  <si>
    <t>79 1 00 00000</t>
  </si>
  <si>
    <t>79 1 00 С1401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</si>
  <si>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</si>
  <si>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</si>
  <si>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</si>
  <si>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</si>
  <si>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 Беловского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Беловском  районе »</t>
  </si>
  <si>
    <t>13 0 00 00000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</si>
  <si>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»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»</t>
  </si>
  <si>
    <t>13 1 00 00000</t>
  </si>
  <si>
    <t>Создание и поддержание в состоянии постоянной готовности к использованию  систем  оповещения населения в Беловском районе Курской области.</t>
  </si>
  <si>
    <t>13 1 02 00000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</si>
  <si>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</si>
  <si>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13 1 02 С1460</t>
  </si>
  <si>
    <t>Основное мероприятие "совершенствование объединенной системы оперативно-диспетчерского управления в чрезвычайных ситуациях Беловского района Курской области"</t>
  </si>
  <si>
    <t>13 1 03 00000</t>
  </si>
  <si>
    <t>13 1 03 С1401</t>
  </si>
  <si>
    <t>Подпрограмма «Снижение рисков и смягчение последствий чрезвычайных ситуаций природного и техногенного характера в Беловском районе »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»</t>
  </si>
  <si>
    <t>13 2 00 00000</t>
  </si>
  <si>
    <t>Основное мероприятие "Создание и поддержание на достаточном уровне резерва материальных средств гражданской обороны, средств индивидуальной защиты, лекарственных средств, медицинских изделий оборудования для оказания оперативной помощи населению</t>
  </si>
  <si>
    <t>13 2 02 00000</t>
  </si>
  <si>
    <t>13 2 02 С1460</t>
  </si>
  <si>
    <t>Основное мероприятие "Создание на территории Беловского района  комплексной системы обеспечения безопасности жизнедеятельности населения Беловского района  АПК "Безопасный город"</t>
  </si>
  <si>
    <t>13 2 03 00000</t>
  </si>
  <si>
    <t>13 2 03 С1460</t>
  </si>
  <si>
    <t>Основное мероприятие "Обеспечение первичных мер пожарной безопасности в границах Беловского района за границами сельских населенных пунктов"</t>
  </si>
  <si>
    <t>13 2 04 00000</t>
  </si>
  <si>
    <t>Обеспечение первичных мер пожарной безопасности в границах населенных пунктов муниципальных образований</t>
  </si>
  <si>
    <t>13 2 04 С1415</t>
  </si>
  <si>
    <t>Капитальные вложения в объекты государственной (муниципальной) собственности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</si>
  <si>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</si>
  <si>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</si>
  <si>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Профилактика преступлений и иных правонарушений в Беловском районе Курской области»</t>
  </si>
  <si>
    <t>Подпрограмма «Обеспечение  правопорядка  на  территории  Беловского района» муниципальной программы Беловского района Курской области  "Профилактика преступлений и иных правонарушений в Беловском районе Курской области »</t>
  </si>
  <si>
    <t>Основное мероприятие "Обеспечение общественной  и личной безопасности граждан на территории  Беловского района"</t>
  </si>
  <si>
    <t>12 2 02 00000</t>
  </si>
  <si>
    <t>Реализация мероприятий направленных на обеспечение правопорядка на территории муниципального образования</t>
  </si>
  <si>
    <t>12 2 02 С1435</t>
  </si>
  <si>
    <t>НАЦИОНАЛЬНАЯ ЭКОНОМИКА</t>
  </si>
  <si>
    <t>Транспорт</t>
  </si>
  <si>
    <t>08</t>
  </si>
  <si>
    <t xml:space="preserve">Подпрограмма "Развитие пассажирских перевозок в Беловском районе Курской области" </t>
  </si>
  <si>
    <t>11 3 00 00000</t>
  </si>
  <si>
    <t>Основное мероприятие" Расходы местных бюджетов на  поддержку автомобильного и других видов транспорта (за исключением железнодорожного, водного и воздушного транспорта), включая обеспечение равной доступности услуг общественного транспорта на территории Беловского муниципального района для отдельных категорий граждан".</t>
  </si>
  <si>
    <t>11 3 01 00000</t>
  </si>
  <si>
    <t>Отдельные мероприятия по другим видам транспорта</t>
  </si>
  <si>
    <t>11 3 01 С1426</t>
  </si>
  <si>
    <t>Дорожное хозяйство (дорожные фонды)</t>
  </si>
  <si>
    <t>09</t>
  </si>
  <si>
    <t xml:space="preserve">Подпрограмма "Развитие сети автомобильных дорог Беловского района Курской области" </t>
  </si>
  <si>
    <t>11 2 00 00000</t>
  </si>
  <si>
    <t xml:space="preserve">Основное мероприятие" Расходы  бюджета Беловского муниципального района на капитальный ремонт, строительство (реконструкцию) и содержание автомобильных дорог общего пользования местного значения" </t>
  </si>
  <si>
    <t>11 2 01 00000</t>
  </si>
  <si>
    <t>Строительство (реконструкция) автомобильных дорог общего пользования местного значения</t>
  </si>
  <si>
    <t>11 2 01 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</si>
  <si>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</si>
  <si>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11 201 П14 23</t>
  </si>
  <si>
    <t>Межбюджетные трансферты</t>
  </si>
  <si>
    <t>Капитальный ремонт, ремонт и содержание автомобильных дорог общего пользования местного значения</t>
  </si>
  <si>
    <t>11 2 01 С1424</t>
  </si>
  <si>
    <t>Основное мероприятие"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</si>
  <si>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11 2 03 00000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</si>
  <si>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</si>
  <si>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11 2 03 13390</t>
  </si>
  <si>
    <t>11 2 03 S3390</t>
  </si>
  <si>
    <t xml:space="preserve">Реализация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</si>
  <si>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11 2 03 14019</t>
  </si>
  <si>
    <t>Реализация проекта "Народный бюджет"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</si>
  <si>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11 2 03 14020</t>
  </si>
  <si>
    <t>Реализация проекта "Народный бюджет" ремонт автодороги протяженностью 0,30 км по ул. Загородневка с. Пены Беловского района Курской области</t>
  </si>
  <si>
    <t>11 2 03 14021</t>
  </si>
  <si>
    <t>Реализация проекта "Народный бюджет"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</si>
  <si>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11 2 03 14022</t>
  </si>
  <si>
    <t xml:space="preserve">Мероприятия, направленные на реализацию проекта "Народный бюджет" ремонт автомобильной дороги общего пользования местного значения ст.Сосновый Бор Беличанский сельсовет Беловского района Курской области </t>
  </si>
  <si>
    <t>11 2 03 S4019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</si>
  <si>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Набережная в с. Малое Солдатское Беловского района Курской области</t>
  </si>
  <si>
    <t>11 2 03 S4020</t>
  </si>
  <si>
    <t>Мероприятия, направленные на реализацию проекта "Народный бюджет"  ремонт автодороги протяженностью 0,30 км по ул. Загородневка с. Пены Беловского района Курской области</t>
  </si>
  <si>
    <t>11 2 03 S4021</t>
  </si>
  <si>
    <t>Мероприятия, направленные на реализацию проекта "Народный бюджет"   ремонт автомобильной дороги общего пользования местного значения по ул. Красный Хутор в с. Долгие Буды Беловского района Курской области</t>
  </si>
  <si>
    <t>11 2 03 S4022</t>
  </si>
  <si>
    <t>Другие вопросы в области национальной экономики</t>
  </si>
  <si>
    <t>12</t>
  </si>
  <si>
    <t xml:space="preserve">Муниципальная программа «Развитие малого  предпринимательства в Беловском районе  Курской области 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</si>
  <si>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 »</t>
  </si>
  <si>
    <t>15 1</t>
  </si>
  <si>
    <t>Основное мероприятие "приобретение специализированного демонстрационного оборудования, тематических демонстрационных стендов, и других материалов для участия в региональных и межрегиональных выставках"</t>
  </si>
  <si>
    <t>15 1 06</t>
  </si>
  <si>
    <t>обеспечение условий для развития малого и среднего предпринимательства на территории муниципального образования</t>
  </si>
  <si>
    <t>15 1 06 С1405</t>
  </si>
  <si>
    <t>ЖИЛИЩНО-КОММУНАЛЬНОЕ ХОЗЯЙСТВО</t>
  </si>
  <si>
    <t>КОММУНАЛЬНОЕ ХОЗЯЙСТВО</t>
  </si>
  <si>
    <t>Муниципальная программа "Обеспечение доступным и комфортным  жильем и коммунальными услугами население Беловского  района Курской области"</t>
  </si>
  <si>
    <t>07 0 00 00000</t>
  </si>
  <si>
    <t>Подпрограмма «Обеспечение качественными услугами ЖКХ населения Беловского района Курской области»  муниципальной программы  "Обеспечение доступным и комфортным  жильем и коммунальными услугами население Беловского  района Курской области"</t>
  </si>
  <si>
    <t xml:space="preserve">07 3 00 00000 </t>
  </si>
  <si>
    <t>Основное мероприятие"  Развития социальной и инженерной инфраструктуры муниципальных образований "</t>
  </si>
  <si>
    <t>Мероприятия направленные на развитие социальной и инженерной инфраструктуры Беловского района Курской области</t>
  </si>
  <si>
    <t xml:space="preserve">Создание условий для развития социальной и инженерной инфраструктуры муниципальных образований </t>
  </si>
  <si>
    <t>Основное мероприятие «Проведение мероприятий в области жилищно-коммунального хозяйства»</t>
  </si>
  <si>
    <t xml:space="preserve">07 3 04 00000 </t>
  </si>
  <si>
    <t>Мероприятия в области коммунального хозяйства</t>
  </si>
  <si>
    <t>07 3 04 С1431</t>
  </si>
  <si>
    <t>Образование</t>
  </si>
  <si>
    <t>07</t>
  </si>
  <si>
    <t>Дошкольное образование</t>
  </si>
  <si>
    <t>Подпрограмма "Развитие дошкольного и общего образования детей"  муниципальной программы "Развитие образования в  Беловском районе  Курской области"</t>
  </si>
  <si>
    <t>03 2 00 00000</t>
  </si>
  <si>
    <t>Основное мероприятие "Реализация дошкольных образовательных программ"</t>
  </si>
  <si>
    <t>03 2 01 00000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</si>
  <si>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услуг,)</t>
  </si>
  <si>
    <t>03 2 01 13030</t>
  </si>
  <si>
    <t>03 2 01 С1401</t>
  </si>
  <si>
    <t>Расходы на обеспечение деятельности (оказание услуг) муниципальных учреждений за счет оказания  платных услуг</t>
  </si>
  <si>
    <t>03 2 01 С1420</t>
  </si>
  <si>
    <t>Основное мероприятие "Содействие развитию дошкольного  образования"</t>
  </si>
  <si>
    <t>03 2 02 00000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</si>
  <si>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</si>
  <si>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03 2 02 12799</t>
  </si>
  <si>
    <t>Предоставления мер социальной поддержки работникам муниципальных образовательных организаций</t>
  </si>
  <si>
    <t>03  2 02 13060</t>
  </si>
  <si>
    <t>Обеспечение предоставления мер социальной поддержки работникам муниципальных образовательных организаций</t>
  </si>
  <si>
    <t>03  2 02 S3060</t>
  </si>
  <si>
    <t>Реализация проекта "Народный бюджет"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</si>
  <si>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03 2 02 14023</t>
  </si>
  <si>
    <t>Мероприятия, направленные на реализацию проекта "Народный бюджет"  текущий ремонт кровли здания Беловского ДС1, расположенного по адресу: Курская область, Беловский район, слобода Белая, площадь Советская, д.28</t>
  </si>
  <si>
    <t>03 2 02 S4023</t>
  </si>
  <si>
    <t>03 2 02 С1417</t>
  </si>
  <si>
    <t>Муниципальная программа "Энергосбережение и повышение энергетической эффективности Беловского района Курской области"</t>
  </si>
  <si>
    <t>05 0 00 00000</t>
  </si>
  <si>
    <t>Подпрограмма "Энергосбережение в Беловском районе Курской области" Муниципальная программа "Энергосбережение и повышение энергетической эффективности Беловского района Курской области"</t>
  </si>
  <si>
    <t>05 1 00 00000</t>
  </si>
  <si>
    <t>Основное мероприятие "Мероприятия в области энергосбережения за счет средств муниципального района"</t>
  </si>
  <si>
    <t>05 1 01 00000</t>
  </si>
  <si>
    <t>Мероприятия направленные на развитие социальной и инжинерной инфраструктуры муниципальных образований Курской области</t>
  </si>
  <si>
    <t>05 1 01 S1500</t>
  </si>
  <si>
    <t>Общее образование</t>
  </si>
  <si>
    <t xml:space="preserve">Муниципальная программа Беловского района Курской области "Развитие образования в Беловском районе  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</si>
  <si>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</t>
  </si>
  <si>
    <t xml:space="preserve">03 2 00 00000 </t>
  </si>
  <si>
    <t>Основное мероприятие "Реализация основных общеобразовательных программ"</t>
  </si>
  <si>
    <t>03 2 03 00000</t>
  </si>
  <si>
    <t xml:space="preserve"> Реализация основных общеобразовательных 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</si>
  <si>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03 2 03 13040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</si>
  <si>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</si>
  <si>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03 2 03 R3030</t>
  </si>
  <si>
    <t>03 2 03 С1401</t>
  </si>
  <si>
    <t>Расходы на обеспечение деятельности (оказание услуг) муниципальных учреждений за счет оказания платных услуг</t>
  </si>
  <si>
    <t>03 2 03 С1420</t>
  </si>
  <si>
    <t>Основное мероприятие "Содействие развитию  общего образования"</t>
  </si>
  <si>
    <t>03 2 04 00000</t>
  </si>
  <si>
    <t>03 2 04 12799</t>
  </si>
  <si>
    <t>Расходы на мероприятия по организации питания обучающихся муниципальных образовательных организаций</t>
  </si>
  <si>
    <t>03 2 04 С1412</t>
  </si>
  <si>
    <t>03 2 04 13060</t>
  </si>
  <si>
    <t>03 2 04 S3060</t>
  </si>
  <si>
    <t>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</si>
  <si>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03 2 04 13080</t>
  </si>
  <si>
    <t>Расходы бюджета на 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</si>
  <si>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 04 S3080</t>
  </si>
  <si>
    <t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</si>
  <si>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03 2 04 13090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</si>
  <si>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</si>
  <si>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2 04 S3090</t>
  </si>
  <si>
    <t>Мероприятия по организации бесплатного горячего питания  обучающихся, получающих начальное общее образование в государственных и муниципальных образовательных организациях</t>
  </si>
  <si>
    <t>03 2 04 L3040</t>
  </si>
  <si>
    <t>Региональный проект "Современная школа"</t>
  </si>
  <si>
    <t>03 2 Е1 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</si>
  <si>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</si>
  <si>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 2 Е1 51722</t>
  </si>
  <si>
    <t>Региональный проект "Успех каждого ребенка"</t>
  </si>
  <si>
    <t>03 2 Е2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</si>
  <si>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</si>
  <si>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03 2 Е2 50980</t>
  </si>
  <si>
    <t>Региональный проект "Цифровая образовательная среда"</t>
  </si>
  <si>
    <t xml:space="preserve">03 2 Е4 00000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</si>
  <si>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</si>
  <si>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03 2 Е4 52131</t>
  </si>
  <si>
    <t>Региональный проект «Патриотическое воспитание граждан Российской Федерации»</t>
  </si>
  <si>
    <t>03 2 ЕB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</si>
  <si>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</si>
  <si>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2 ЕB 51790</t>
  </si>
  <si>
    <t>Подпрограмма «Содействие временной занятости населения» муниципальной программы  «Содействие занятости населения »</t>
  </si>
  <si>
    <t>17 1 00 00000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</si>
  <si>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</si>
  <si>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>17 1 01 00000</t>
  </si>
  <si>
    <t>Развитие рынка труда, повышение эффективности занятости населения</t>
  </si>
  <si>
    <t>17 1 01 С1436</t>
  </si>
  <si>
    <t>Дополнительное образование  детей</t>
  </si>
  <si>
    <t xml:space="preserve">Подпрограмма «Развитие дополнительного
образования и системы воспитания детей» 
</t>
  </si>
  <si>
    <t>03 3 00 00000</t>
  </si>
  <si>
    <t>03 3 E2 00000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</si>
  <si>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</si>
  <si>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03 3 E2 51710</t>
  </si>
  <si>
    <t>Основное мероприятие "Содействие развитию дополнительного образования"</t>
  </si>
  <si>
    <t>03 3 01 00000</t>
  </si>
  <si>
    <t>03 3 01 12799</t>
  </si>
  <si>
    <t>Предоставление субсидий бюджетным, автономным учреждениям и иным некоммерческим организациям</t>
  </si>
  <si>
    <t>03 3 01 С1401</t>
  </si>
  <si>
    <t>Основное мероприятие "Внедрение и обеспечение функционирования модели персонифицированного финансирования дополнительного образования детей"</t>
  </si>
  <si>
    <t>03 3 02 00000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</si>
  <si>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</si>
  <si>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02 С1448</t>
  </si>
  <si>
    <t>Молодежная политика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</si>
  <si>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"</t>
  </si>
  <si>
    <t>08 0 00 00000</t>
  </si>
  <si>
    <t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</si>
  <si>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08 2 00 00000</t>
  </si>
  <si>
    <t xml:space="preserve"> Основное мероприятие "Реализация мероприятий по созданию условий для поддержки талантливой молодежи, вовлечения молодежи в активную общественную  деятельность, гражданско-патриотическому воспитанию и допризывной подготовке"</t>
  </si>
  <si>
    <t>08 2 01 00000</t>
  </si>
  <si>
    <t>Реализация мероприятий в сфере молодежной политики</t>
  </si>
  <si>
    <t>08 2 01 С 1414</t>
  </si>
  <si>
    <t>08 2 01 С1414</t>
  </si>
  <si>
    <t>Другие вопросы в области образования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</si>
  <si>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Курской области"</t>
  </si>
  <si>
    <t>Основное мероприятие "Обеспечение деятельности и выполнение функций ЦБ образования и МКУ "Информационно методический центр"</t>
  </si>
  <si>
    <t>03 1 01 С1401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</si>
  <si>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</si>
  <si>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>08 4 00 00000</t>
  </si>
  <si>
    <t>Основное мероприятие "Реализация мероприятий связанных с организацией отдыха детей в каникулярное время".</t>
  </si>
  <si>
    <t>08 4 02 00000</t>
  </si>
  <si>
    <t xml:space="preserve">Средства муниципального образования на развитие системы оздоровления и отдыха детей </t>
  </si>
  <si>
    <t>08 4 02 С1458</t>
  </si>
  <si>
    <t>Мероприятия, связанные с организацией отдыха детей в каникулярное время</t>
  </si>
  <si>
    <t>08 4 02 13540</t>
  </si>
  <si>
    <t>08 4 02 S3540</t>
  </si>
  <si>
    <t xml:space="preserve">КУЛЬТУРА, КИНЕМАТОГРАФИЯ </t>
  </si>
  <si>
    <t>КУЛЬТУРА</t>
  </si>
  <si>
    <t xml:space="preserve">Муниципальная программа Беловского района Курской области 
 «Развитие культуры Беловского района »
</t>
  </si>
  <si>
    <t>01 0 00 00000</t>
  </si>
  <si>
    <t xml:space="preserve">Подпрограмма «Искусство» Муниципальной программы Беловского района Курской области 
 «Развитие культуры Беловского района »
</t>
  </si>
  <si>
    <t>01 1 00 00000</t>
  </si>
  <si>
    <t>Основное мероприятие "Организация и обеспечение деятельности МКУ Беловский центр культуры и досуга"</t>
  </si>
  <si>
    <t>01 1 01 00000</t>
  </si>
  <si>
    <t>Расходы на заработную плату и    начисления на выплаты по оплате труда работников учреждений культуры муниципальных районов</t>
  </si>
  <si>
    <t>01 1 01 12810</t>
  </si>
  <si>
    <t>Расходы на выплату заработной платы и  начисления на выплаты по оплате труда работников учреждений культуры муниципальных районов</t>
  </si>
  <si>
    <t>01 1 01 S2810</t>
  </si>
  <si>
    <t>01 1 01 С1401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</si>
  <si>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</si>
  <si>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01 L4670</t>
  </si>
  <si>
    <t xml:space="preserve">Подпрограмма «Наследие» Муниципальной программы Беловского района Курской области 
 «Развитие культуры Беловского района »
</t>
  </si>
  <si>
    <t>01 2 00 00000</t>
  </si>
  <si>
    <t>Основное мероприятие "Организация и обеспечение деятельности МКУ Беловская меж поселенческая библиотека"</t>
  </si>
  <si>
    <t xml:space="preserve">01 2 01 00000 </t>
  </si>
  <si>
    <t>01 2 01 С1401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</si>
  <si>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
</t>
  </si>
  <si>
    <t>01 3 00 00000</t>
  </si>
  <si>
    <t>Основные мероприятие "Компенсация расходов на оплату жилых помещений, отопления и  освещения работникам муниципальных учреждений культуры"</t>
  </si>
  <si>
    <t>01 3 02 00000</t>
  </si>
  <si>
    <t>Осуществление отдельных государственных полномочий по  финансовому обеспечению расходов, связанных с оплатой жилых помещений , отопления и освещения работникам муниципальных учреждений культуры.</t>
  </si>
  <si>
    <t>01 3 02 12802</t>
  </si>
  <si>
    <t>ЗДРАВООХРАНЕНИЕ</t>
  </si>
  <si>
    <t>Санитарно-эпидемиологическое благополучие</t>
  </si>
  <si>
    <t>77 5 00 0000</t>
  </si>
  <si>
    <t>организация проведения мероприятий при осуществлении деятельности по обращению с животными без владельцев</t>
  </si>
  <si>
    <t>77 5 0 12700</t>
  </si>
  <si>
    <t>Социальная политика</t>
  </si>
  <si>
    <t>Пенсионное обеспечение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</si>
  <si>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 "</t>
  </si>
  <si>
    <t xml:space="preserve">подпрограмма "Развитие мер социальной поддержки отдельных категорий граждан" муниципальной программы "Социальная поддержка граждан Социальная поддержка граждан в Беловском районе Курской области </t>
  </si>
  <si>
    <t>Основное мероприятие "Предоставление выплат пенсий за выслугу лет и доплат к пенсиям муниципальных служащих Беловского района"</t>
  </si>
  <si>
    <t>02 2 01 00000</t>
  </si>
  <si>
    <t>Выплата пенсий за выслугу лет и доплат к пенсиям муниципальных служащих</t>
  </si>
  <si>
    <t>02 2 01 С1445</t>
  </si>
  <si>
    <t>300</t>
  </si>
  <si>
    <t>Социальное обеспечение населения</t>
  </si>
  <si>
    <t>Муниципальная программа  "Социальная поддержка граждан  Беловского района Курской области"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</si>
  <si>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</si>
  <si>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Основное мероприятие "Оказание мер социальной поддержки ветеранам  труда и труженикам тыла"</t>
  </si>
  <si>
    <t>02 2 03 00000</t>
  </si>
  <si>
    <t>Обеспечение мер социальной поддержки ветеранов труда</t>
  </si>
  <si>
    <t>02 2 03 13150</t>
  </si>
  <si>
    <t>Обеспечение мер социальной поддержки тружеников тыла</t>
  </si>
  <si>
    <t>02 2 03 13160</t>
  </si>
  <si>
    <t>Основное мероприятие "Оказание мер социальной поддержки реабилитированным лицам"</t>
  </si>
  <si>
    <t>02 2 04 00000</t>
  </si>
  <si>
    <t>Обеспечение мер социальной поддержки реабилитированных лиц и лиц, признанных пострадавшими от политических репрессий</t>
  </si>
  <si>
    <t>02 2 04 11170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</si>
  <si>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</si>
  <si>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02 2 05 00000</t>
  </si>
  <si>
    <t>предоставление социальной поддержки отдельным категориям граждан по обеспечению продовольственными товарами</t>
  </si>
  <si>
    <t>02 2 05 11180</t>
  </si>
  <si>
    <t>Основное мероприятие "Формирование доступной среды жизнедеятельности лиц с ограниченными способностями"</t>
  </si>
  <si>
    <t>02 2 06 00000</t>
  </si>
  <si>
    <t>Мероприятия по формированию доступной среды жизнедеятельности для лиц с ограниченными способностями</t>
  </si>
  <si>
    <t>02 2 06 С1483</t>
  </si>
  <si>
    <t xml:space="preserve">Муниципальная программа Беловского района Курской области "Развитие образования Беловском районе </t>
  </si>
  <si>
    <t>Основное мероприятие "Содействие развитию дошкольного и общего образования"</t>
  </si>
  <si>
    <t>Охрана семьи и детства</t>
  </si>
  <si>
    <t>Муниципальная программа Беловского района Курской области "Социальная поддержка граждан в Беловском районе Курской области "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</si>
  <si>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</t>
  </si>
  <si>
    <t>02 3 00 00000</t>
  </si>
  <si>
    <t>Основное мероприятие "Организация осуществления государственных выплат и пособий гражданам, имеющим детей, детям-сиротам и детям, оставшимся без попечения родителей, предоставление областного материнского капитала"</t>
  </si>
  <si>
    <t>02 3 01 00000</t>
  </si>
  <si>
    <t>Содержание ребенка в семье опекуна  и приемной семье, а также вознаграждение, причитающееся приемному родителю</t>
  </si>
  <si>
    <t>02 3 01 13190</t>
  </si>
  <si>
    <t xml:space="preserve">Муниципальная программа Беловского района Курской области "Развитие образования Беловского района Курской области" </t>
  </si>
  <si>
    <t xml:space="preserve">Подпрограмма "Развитие дошкольного и общего образования детей"  муниципальной программы "Развитие образования Беловского района Курской области" </t>
  </si>
  <si>
    <t>Основное мероприятие "Содействие развитию дошкольного   образования"</t>
  </si>
  <si>
    <t xml:space="preserve">Выплата компенсации части родительской платы </t>
  </si>
  <si>
    <t>03 2 02 13000</t>
  </si>
  <si>
    <t>Другие вопросы в области социальной политики</t>
  </si>
  <si>
    <t>Подпрограмма «Обеспечение реализации муниципальной программы «Социальная поддержка  граждан в Беловском районе Курской области »;</t>
  </si>
  <si>
    <t>02 1 00 00000</t>
  </si>
  <si>
    <t>Основное мероприятие "Обеспечение деятельности и выполнение функций отдела соцобеспечения администрации Беловского района"</t>
  </si>
  <si>
    <t>02 1 01 00000</t>
  </si>
  <si>
    <t>содержание работников, осуществляющих переданные государственные полномочия в сфере социальной защиты населения</t>
  </si>
  <si>
    <t>02 1 01 13220</t>
  </si>
  <si>
    <t>Основное мероприятие "Обеспечение исполнения переданных органам местного самоуправления государственных полномочий по организации и осуществлению деятельности по опеке и попечительству"</t>
  </si>
  <si>
    <t>Содержание работников осуществляющих переданные государственные полномочия по организации и осуществлению деятельности по опеке и попечительству</t>
  </si>
  <si>
    <t>02 3 01 13170</t>
  </si>
  <si>
    <t>Физическая культура и спорт</t>
  </si>
  <si>
    <t>Массовый спорт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</si>
  <si>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</si>
  <si>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</si>
  <si>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08 3 00 00000</t>
  </si>
  <si>
    <t>Основное мероприятие «Обеспечение деятельности и выполнение функций  муниципальным казенным учреждением «Спортивная школа Беловского района «Олимп»»</t>
  </si>
  <si>
    <t>08 3 03 00000</t>
  </si>
  <si>
    <t>08 3 03 С1401</t>
  </si>
  <si>
    <t xml:space="preserve">Основное мероприятие "Обеспечение организации и проведения физкультурных и массовых спортивных мероприятий" </t>
  </si>
  <si>
    <t>08 3 01 00000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</si>
  <si>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</si>
  <si>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08 3 0 1С1406</t>
  </si>
  <si>
    <t>08 3 01 С1406</t>
  </si>
  <si>
    <t xml:space="preserve">Основное мероприятие "Материально-техническое обеспечение спортивных сборных команд  муниципального района (отдельных спортсменов муниципального района" </t>
  </si>
  <si>
    <t>08 3 02 00000</t>
  </si>
  <si>
    <t>Создание условий для успешного выступления спортсменов муниципального образования на областных спортивных соревнованиях и развития спортивного резерва</t>
  </si>
  <si>
    <t>08 3 02 С1407</t>
  </si>
  <si>
    <t>Спорт высших достижений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</si>
  <si>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</si>
  <si>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 xml:space="preserve"> Основное мероприятие «Обеспечение деятельности и выполнение функций  физкультурно-оздоровительным комплексом Беловского района».</t>
  </si>
  <si>
    <t>1500000</t>
  </si>
  <si>
    <t>4820000</t>
  </si>
  <si>
    <t>Межбюджетные трансферы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</si>
  <si>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</si>
  <si>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
и повышения устойчивости бюджетов 
муниципального района «Беловский район» 
</t>
  </si>
  <si>
    <t xml:space="preserve">Подпрограмма «Эффективная система межбюджетных отношений муниципального района «Беловский  район»  </t>
  </si>
  <si>
    <t>14 2 00 00000</t>
  </si>
  <si>
    <t>Основное мероприятие "Выравнивание бюджетной обеспеченности муниципальных образований"</t>
  </si>
  <si>
    <t>14 2 01 00000</t>
  </si>
  <si>
    <t>Осуществление отдельных государственных полномочий по расчету и предоставлению дотаций на выравнивание бюджетной обеспеченности сельских поселений</t>
  </si>
  <si>
    <t>14 2 01 13450</t>
  </si>
  <si>
    <t>Рублей</t>
  </si>
  <si>
    <t>РАСПРЕДЕЛЕНИЕ БЮДЖЕТНЫХ АССИГНОВАНИЙ   ПО РАЗДЕЛАМ И ПОДРАЗДЕЛАМ , ЦЕЛЕВЫМ СТАТЬЯМ (муниципальным программам муниципального района и непрограммным направлениям деятельности), ГРУППАМ ВИДОВ РАСХОДОВ КЛАССИФИКАЦИИ РАСХОДОВ БЮДЖЕТА муниципального района "Беловский район" Курской области  НА 2024-2026 годы</t>
  </si>
  <si>
    <t>001</t>
  </si>
  <si>
    <t>функционирование главы муниципального образования</t>
  </si>
  <si>
    <t>Глава муниципального образования</t>
  </si>
  <si>
    <t>71 1 00 С1402</t>
  </si>
  <si>
    <t>Муниципальная программа Беловского района Курской области "Социальная поддержка граждан в Беловском районе Курской области"</t>
  </si>
  <si>
    <t>Муниципальная программа «Развитие муниципальной службы в Беловском районе Курской области»</t>
  </si>
  <si>
    <t xml:space="preserve"> Муниципальная программа "Развитие архивного дела   в Беловском районе Курской области 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</si>
  <si>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Профилактика преступлений и иных правонарушений в Беловском районе Курской области »</t>
  </si>
  <si>
    <t>Муниципальная программа Беловского района Курской области «Содействие занятости населения в Беловском районе Курской области »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</si>
  <si>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в Беловском районе Курской области»</t>
  </si>
  <si>
    <t>77 5 00 12712</t>
  </si>
  <si>
    <t>76 1 00 51200</t>
  </si>
  <si>
    <t xml:space="preserve"> </t>
  </si>
  <si>
    <t>13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</si>
  <si>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</si>
  <si>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>04 1 00 00000</t>
  </si>
  <si>
    <t xml:space="preserve">001 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</si>
  <si>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области"</t>
  </si>
  <si>
    <t xml:space="preserve">Подпрограмма "Повышение безопасности дорожного движения в Беловском районе курской области" </t>
  </si>
  <si>
    <t>Подпрограмма «Обеспечение  правопорядка  на  территории  Беловского района»</t>
  </si>
  <si>
    <t>12 2 01 С1486</t>
  </si>
  <si>
    <t>Реализация специальных мер в сфере экономики</t>
  </si>
  <si>
    <t>76 1 00 С5000</t>
  </si>
  <si>
    <t>расходы на обеспечение деятельности муниципальных казенных учреждений, не вошедшие в программные мероприятия</t>
  </si>
  <si>
    <t>расходы на обеспечение деятельности (оказание услуг) муниципальных учреждений</t>
  </si>
  <si>
    <t>Подпрограмма «Обеспечение  правопорядка  на  территории  Беловского района»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</si>
  <si>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11 3 01 С 1426</t>
  </si>
  <si>
    <t>11 2  00 00000</t>
  </si>
  <si>
    <t>15 0 00 00000</t>
  </si>
  <si>
    <t>07 3 00 00000</t>
  </si>
  <si>
    <t>07 3 04 00000</t>
  </si>
  <si>
    <t xml:space="preserve">05 1 01 00000 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</si>
  <si>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</si>
  <si>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Подпрограмма «Повышение эффективности реализации молодежной политики» муниципальной программы 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</si>
  <si>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
</t>
  </si>
  <si>
    <t>Софинансирование расходных обязательств муниципальных образований, связанных с организацией отдыха детей в каникулярное время</t>
  </si>
  <si>
    <t xml:space="preserve">Подпрограмма «Искусство» Муниципальной программы Беловского района Курской области  «Развитие культуры Беловского района »
</t>
  </si>
  <si>
    <t>01 2 01 00000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</si>
  <si>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</t>
  </si>
  <si>
    <t>Организация мероприятий при осуществлении деятельности по обращению с животными без владельцев</t>
  </si>
  <si>
    <t>77 5 00 12700</t>
  </si>
  <si>
    <t>подпрограмма "Развитие мер социальной поддержки отдельных категорий граждан" муниципальной программы "Социальная поддержка граждан в Беловском районе Курской области "</t>
  </si>
  <si>
    <t>Основное мероприятие "Предоставление выплат пенсий за выслугу лет и доплат к пенсиям муниципальных служащих Беловского района, доплат к пенсии"</t>
  </si>
  <si>
    <t>Муниципальная программа  "Социальная поддержка граждан  Беловского района Курской области "</t>
  </si>
  <si>
    <t xml:space="preserve">02 2 06 00000 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</si>
  <si>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на 2014 - 2020 годы "</t>
  </si>
  <si>
    <t>Подпрограмма «Обеспечение реализации муниципальной программы «Социальная поддержка  граждан в Беловском районе Курской области ;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</si>
  <si>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</si>
  <si>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 </t>
  </si>
  <si>
    <t xml:space="preserve">02 3 00 00000 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</si>
  <si>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</si>
  <si>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Подпрограмма «Реализация муниципальной политики в сфере физической культуры и спорта» муниципальной программы 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</si>
  <si>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
муниципального района «Беловский район»  
</t>
  </si>
  <si>
    <t xml:space="preserve">Подпрограмма «Эффективная система межбюджетных отношений муниципального района «Беловский  район»   </t>
  </si>
  <si>
    <t>004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</si>
  <si>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 </t>
  </si>
  <si>
    <t>03 2 02 13060</t>
  </si>
  <si>
    <t>03 2 02 S3060</t>
  </si>
  <si>
    <t xml:space="preserve">Развитие социальной и инженерной инфраструктуры муниципальных образований Курской области
</t>
  </si>
  <si>
    <t>05 1 01 С1417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</si>
  <si>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</si>
  <si>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</si>
  <si>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Муниципальная программа Беловского района Курской области "Развитие образования в Беловском  районе </t>
  </si>
  <si>
    <t xml:space="preserve">Подпрограмма "Развитие дошкольного и общего образования детей" </t>
  </si>
  <si>
    <t>Основное мероприятие "Содействие развитию дошкольного образования"</t>
  </si>
  <si>
    <t>Выплата компенсации части родительской платы</t>
  </si>
  <si>
    <t>6301000</t>
  </si>
  <si>
    <t xml:space="preserve">Ведомственная структура расходов бюджета муниципального района "Беловский район"  Курской области на 2024 год и плановый период 2025-2026 годов </t>
  </si>
  <si>
    <t xml:space="preserve">Распределение бюджетных ассигнований по целевым статьям (муниципальным программам Беловского района и непрограммным направлениям деятельности) группам (подгруппам) видам расходов классификации расходов бюджета муниципального района "Беловский район" Курской области на 2024-2026 годов </t>
  </si>
  <si>
    <t>Сумма рублей</t>
  </si>
  <si>
    <t>Условно утвержденные</t>
  </si>
  <si>
    <t>ПРОГРАММНАЯ ДЕЯТЕЛЬНОСТЬ</t>
  </si>
  <si>
    <t xml:space="preserve">Подпрограмма «Искусство» Муниципальной программы Беловского района Курской области   «Развитие культуры Беловского района»
</t>
  </si>
  <si>
    <t>01 101 С1401</t>
  </si>
  <si>
    <t>01 101 L4670</t>
  </si>
  <si>
    <t xml:space="preserve">Подпрограмма «Наследие» Муниципальной программы Беловского района Курской области   «Развитие культуры Беловского района »
</t>
  </si>
  <si>
    <t>01 201 С1401</t>
  </si>
  <si>
    <t>Подпрограмма «Обеспечение реализации муниципальной программы « Социальная поддержка граждан в Беловском районе Курской области ;</t>
  </si>
  <si>
    <t xml:space="preserve">02 2 00 00000 </t>
  </si>
  <si>
    <t>Основное мероприятие" Обеспечение жилыми помещениями детей -сирот и детей, оставшихся без попечения родителей, лиц из их числа"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</si>
  <si>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 "</t>
  </si>
  <si>
    <t>02 3 02 00000</t>
  </si>
  <si>
    <t>02 3 02 13190</t>
  </si>
  <si>
    <t>Муниципальная программа Беловского района Курской области "Развитие образования в Беловском районе</t>
  </si>
  <si>
    <t xml:space="preserve"> Подпрограмма «Управление муниципальной программой и обеспечение условий реализации» </t>
  </si>
  <si>
    <t xml:space="preserve">Подпрограмма "Развитие дошкольного и общего образования детей Беловского района" 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</si>
  <si>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услуг)</t>
  </si>
  <si>
    <t>Расходы на обеспечение деятельности (оказание услуг) муниципальными учреждениями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</si>
  <si>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</si>
  <si>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Реализация основных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</si>
  <si>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03  2 04 12799</t>
  </si>
  <si>
    <t>03  2 04 13060</t>
  </si>
  <si>
    <t>03  2 04 S3060</t>
  </si>
  <si>
    <t>03 204 13080</t>
  </si>
  <si>
    <t>03  2 04 13090</t>
  </si>
  <si>
    <t>03  2 04 S3090</t>
  </si>
  <si>
    <t>03  2 04 L3040</t>
  </si>
  <si>
    <t>03  2 04  L3040</t>
  </si>
  <si>
    <t>Подпрограмма «Развитие дополнительного
образования и системы воспитания детей</t>
  </si>
  <si>
    <t xml:space="preserve">03 3 00 00000 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</si>
  <si>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</si>
  <si>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 xml:space="preserve">07 0 00 00000 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</si>
  <si>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</si>
  <si>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 xml:space="preserve"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</si>
  <si>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08 3 01 С1417</t>
  </si>
  <si>
    <t>08 3 02С1407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</si>
  <si>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 на 2017 -2020 годы
</t>
  </si>
  <si>
    <t xml:space="preserve">08 4 00 00000 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</si>
  <si>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</t>
  </si>
  <si>
    <t xml:space="preserve">09 1 00 00000 </t>
  </si>
  <si>
    <t xml:space="preserve"> Муниципальная программа "Развитие архивного дела   в Беловском районе Курской области  </t>
  </si>
  <si>
    <t xml:space="preserve"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</t>
  </si>
  <si>
    <t xml:space="preserve">10 1 00 00000 </t>
  </si>
  <si>
    <t xml:space="preserve">11 2 00 00000 </t>
  </si>
  <si>
    <t xml:space="preserve">11 3 00 00000 </t>
  </si>
  <si>
    <t xml:space="preserve">Подпрограмма "Повышение безопасности дорожного движения в Беловском районе Курской области" </t>
  </si>
  <si>
    <t xml:space="preserve">11 4 00 00000 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</si>
  <si>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</t>
  </si>
  <si>
    <t xml:space="preserve">12 1 00 00000 </t>
  </si>
  <si>
    <t xml:space="preserve">Подпрограмма «Обеспечение  правопорядка  на  территории  Беловского района» муниципальной программы Беловского района Курской области  Профилактика преступлений и иных правонарушений в Беловском районе Курской области </t>
  </si>
  <si>
    <t xml:space="preserve">12 2 00 00000 </t>
  </si>
  <si>
    <t xml:space="preserve">13 1 00 00000 </t>
  </si>
  <si>
    <t xml:space="preserve">13 2 00 00000 </t>
  </si>
  <si>
    <t xml:space="preserve">13 2 03 00000 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</si>
  <si>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</si>
  <si>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 xml:space="preserve">Подпрограмма 2 «Эффективная система межбюджетных отношений муниципального района «Беловский  район»;   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</si>
  <si>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</si>
  <si>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>Основное мероприятие "Обеспечение деятельности и выполнение функций Центра бюджетного учета  администрации Беловского района" Курской области</t>
  </si>
  <si>
    <t>15 1 00 00000</t>
  </si>
  <si>
    <t>15 1 06 00000</t>
  </si>
  <si>
    <t>Муниципальная программа Беловского района Курской области «Содействие занятости населения»</t>
  </si>
  <si>
    <t xml:space="preserve">Подпрограмма «Содействие временной занятости населения» муниципальной программы  «Содействие занятости населения </t>
  </si>
  <si>
    <t xml:space="preserve">17 1 00 00000 </t>
  </si>
  <si>
    <t>сановное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</si>
  <si>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 xml:space="preserve">Подпрограмма «Развитие институтов рынка труда» муниципальной программы Беловского района Курской области «Содействие занятости населения  </t>
  </si>
  <si>
    <t>НЕПРОГРАММНАЯ ДЕЯТЕЛЬНОСТЬ</t>
  </si>
  <si>
    <t>Распределение межбюджетных трансфертов бюджетам муниципальных поселений Беловского района Курской области на 2024-2026 годов</t>
  </si>
  <si>
    <t>таблица 1.</t>
  </si>
  <si>
    <t>Местные бюджеты</t>
  </si>
  <si>
    <t>Беличанский сельсовет</t>
  </si>
  <si>
    <t>Беловский сельсовет</t>
  </si>
  <si>
    <t>Бобравский сельсовет</t>
  </si>
  <si>
    <t>Вишневский сельсовет</t>
  </si>
  <si>
    <t>Гирьянский сельсовет</t>
  </si>
  <si>
    <t>Долгобудский сельсовет</t>
  </si>
  <si>
    <t>Ильковский сельсовет</t>
  </si>
  <si>
    <t>Коммунаровский сельсовет</t>
  </si>
  <si>
    <t>Кондратовский сельсовет</t>
  </si>
  <si>
    <t>Корочанский сельсовет</t>
  </si>
  <si>
    <t>Малосолдатский сельсовет</t>
  </si>
  <si>
    <t>Пенский сельсовет</t>
  </si>
  <si>
    <t>Песчанский сельсовет</t>
  </si>
  <si>
    <t>Щеголянский сельсовет</t>
  </si>
  <si>
    <t>итого</t>
  </si>
  <si>
    <t>таблица 2.</t>
  </si>
  <si>
    <t>Дотации на выравнивание бюджетной обеспеченности бюджетов поселений, при формировании которых сложился недостаток доходов на финансовое обеспечение расходных обязательств,  на 2024-2026 годов год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</si>
  <si>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</si>
  <si>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</si>
  <si>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2 02 25750 00 0000 150</t>
  </si>
  <si>
    <t>2 02 25750 05 0000 150</t>
  </si>
  <si>
    <t>Строительство и реконструкция (модернизация) объектов питьевого водоснабжения</t>
  </si>
  <si>
    <t>061F552430</t>
  </si>
  <si>
    <t>Обеспечение проведения выборов и референдумов</t>
  </si>
  <si>
    <t>Непрограммная деятельность органов местного самоуправления</t>
  </si>
  <si>
    <t>Организация и проведение выборов и референдумов</t>
  </si>
  <si>
    <t>77 3 00 00000</t>
  </si>
  <si>
    <t>Подготовка и проведение выборов</t>
  </si>
  <si>
    <t>77 3 00 C1441</t>
  </si>
  <si>
    <t>06 1 02 С1417</t>
  </si>
  <si>
    <t>6 0 00 00000</t>
  </si>
  <si>
    <t>06 1 F5 52430</t>
  </si>
  <si>
    <t xml:space="preserve">17 2 00 00000 </t>
  </si>
  <si>
    <t>03 2 04 L7500</t>
  </si>
  <si>
    <t>Субсидии бюджетам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</si>
  <si>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</si>
  <si>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2 02 25171 00 0000 150</t>
  </si>
  <si>
    <t>2 02 25171 05 0000 150</t>
  </si>
  <si>
    <t>Иные межбюджетные трансферты на осуществление полномочий по капитальному ремонт, ремонту и содержанию автомобильных дорог общего пользования местного значения</t>
  </si>
  <si>
    <t>таблица 3.</t>
  </si>
  <si>
    <t xml:space="preserve">Межбюджетные трансферты на выполнение переданных полномочий по организации в границах поселений электро-, тепло-, газо-, и водоснабжение населения, водоотведения, снабжение населения топливом в пределах полномочий, установленных законодательством Российской Федерации </t>
  </si>
  <si>
    <t>таблица 5.</t>
  </si>
  <si>
    <t>Коммунаровский  сельсовет</t>
  </si>
  <si>
    <t>Администрация Беловского района Курской области</t>
  </si>
  <si>
    <t>Управление образования администрации Беловского района Курской области</t>
  </si>
  <si>
    <t xml:space="preserve">Реализация мероприятий по модернизации школьных систем образования </t>
  </si>
  <si>
    <t xml:space="preserve">Иные межбюджетные трансферты на осуществление полномочий по ремонту и содержанию автомобильных дорог общего пользования местного значения
 </t>
  </si>
  <si>
    <t>11 2 01 П1424</t>
  </si>
  <si>
    <t>06 1 F5 00000</t>
  </si>
  <si>
    <t>07 3 02 S2748</t>
  </si>
  <si>
    <t>07 3 02 00000</t>
  </si>
  <si>
    <t>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</si>
  <si>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07 3 02 С1417</t>
  </si>
  <si>
    <t>07 3 04 П1431</t>
  </si>
  <si>
    <t>Иные межбюджетные трансферты на мероприятия в области коммунального хозяйства</t>
  </si>
  <si>
    <t>01 2 01 S2810</t>
  </si>
  <si>
    <t>01 201 S2810</t>
  </si>
  <si>
    <t>ГРБС</t>
  </si>
  <si>
    <t xml:space="preserve">06 1 00 00000 </t>
  </si>
  <si>
    <t>01 2 01  S2810</t>
  </si>
  <si>
    <t>Реализация регионального пректа "Чистая вода"</t>
  </si>
  <si>
    <t>2 02 25243 05 0000 150</t>
  </si>
  <si>
    <t>2 02 25243 00 0000 150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</si>
  <si>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</si>
  <si>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строительство и реконструкцию (модернизацию) объектов питьевого водоснабжения</t>
  </si>
  <si>
    <t>02 2 08 R0821</t>
  </si>
  <si>
    <t>02 2 08 Д0820</t>
  </si>
  <si>
    <t>07 3 02 12748</t>
  </si>
  <si>
    <t>Реализация мероприятия по модернизации, реконструкции объектов систем водоснабжения и (или) водоотведения в целях обеспечения населения экологически чистой питьевой водой</t>
  </si>
  <si>
    <t>Коммунароваский сельсовет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</si>
  <si>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</si>
  <si>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</si>
  <si>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2 02 49999 00 0000 150</t>
  </si>
  <si>
    <t>2 02 49999 05 0000 150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</si>
  <si>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</si>
  <si>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</si>
  <si>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Основное мероприятие "Оказание финансовой поддержки бюджетам поселений  по решению вопросов местного значения за счет средств муниципального района"</t>
  </si>
  <si>
    <t>Иные межбюджетные трансферты бюджетам поселений на оказание финансовой поддержки  по решению вопросов местного значения за счет средств муниципального района</t>
  </si>
  <si>
    <t>14 2 02 00000</t>
  </si>
  <si>
    <t>14 2 02 С1466</t>
  </si>
  <si>
    <t>03 2 04 12420</t>
  </si>
  <si>
    <t xml:space="preserve">Проведение мероприятий в области образования </t>
  </si>
  <si>
    <t xml:space="preserve"> Приложение № 1                                                        к решению Представительного Собрания Беловского района  Курской области № IV-45/1  от 17 июля 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</si>
  <si>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№2                                                     к решению Представительного Собрания Беловского района  Курской области № IV-45/1  от 17 июля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</si>
  <si>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3                                                        к решению Представительного Собрания Беловского района  Курской области № IV-45/1  от 17 июля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</si>
  <si>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4                                                                                         к решению Представительного Собрания Беловского района  Курской области № IV-45/1  от 17 июля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</si>
  <si>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5                                                                         к решению Представительного Собрания Беловского района  Курской области № IV-45/1  от 17 июля 2024 года "О внесении изменений в решение Представительного Собрания Беловского района  Курской области № IV- 38/1   от 18  декабря 2023 года «О бюджете муниципального района Беловский район» на 2024 год  и плановый период 2025-2026 годов»</t>
  </si>
  <si>
    <t xml:space="preserve"> Приложение № 6                                                                                              к решению Представительного Собрания Беловского района  Курской области № IV-45/1  от 17 июля 2024 года "О внесении изменений в решение Представительного Собрания Беловского района  Курской области № IV-38/1   от 18  декабря 2023 года «О бюджете муниципального района Беловский район» на 2024 год  и плановый период 2025-2026 годов»</t>
  </si>
  <si>
    <t>Достижение показателей деятельности органов местного самоуправления</t>
  </si>
  <si>
    <t>76 1 00 55490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</si>
  <si>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                        </t>
  </si>
  <si>
    <t>03 2 04 L0500</t>
  </si>
  <si>
    <t>2 02 45050 05 0000 150</t>
  </si>
  <si>
    <t>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</si>
  <si>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</si>
  <si>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</si>
  <si>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1 13 01075 05 0000 130</t>
  </si>
  <si>
    <t>1 13 01075 00 0000 130</t>
  </si>
  <si>
    <t>1 13 01070 00 0000 130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</si>
  <si>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</si>
  <si>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Доходы от оказания информационных услуг органами местного самоуправления муниципальных районов, казёнными учреждениями муниципальных районов</t>
  </si>
  <si>
    <t xml:space="preserve">Доходы от оказания информационных услуг										</t>
  </si>
  <si>
    <t>1 16 10031 05 0000 140</t>
  </si>
  <si>
    <t>1 16 10032 05 0000 140</t>
  </si>
  <si>
    <t xml:space="preserve"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				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</si>
  <si>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				</t>
  </si>
  <si>
    <t xml:space="preserve"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										</t>
  </si>
  <si>
    <t>1 16 10030 05 0000 140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</si>
</sst>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000000"/>
    <numFmt numFmtId="167" formatCode="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color rgb="FF22272F"/>
      <name val="Arial"/>
      <family val="2"/>
      <charset val="204"/>
    </font>
    <font>
      <sz val="9"/>
      <color rgb="FF22272F"/>
      <name val="Arial"/>
      <family val="2"/>
      <charset val="204"/>
    </font>
    <font>
      <sz val="9"/>
      <name val="Arial"/>
      <family val="2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8"/>
      <name val="Arial"/>
      <family val="2"/>
    </font>
    <font>
      <b/>
      <sz val="9"/>
      <name val="Times New Roman"/>
      <family val="1"/>
      <charset val="204"/>
    </font>
    <font>
      <b/>
      <sz val="9"/>
      <color rgb="FF22272F"/>
      <name val="Times New Roman"/>
      <family val="1"/>
      <charset val="204"/>
    </font>
    <font>
      <b/>
      <sz val="9"/>
      <name val="Times New Roman CYR"/>
    </font>
    <font>
      <sz val="10"/>
      <name val="Helv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0" fontId="5" fillId="0" borderId="0"/>
    <xf numFmtId="0" fontId="5" fillId="0" borderId="0"/>
    <xf numFmtId="164" fontId="8" fillId="0" borderId="0">
      <alignment vertical="top" wrapText="1"/>
    </xf>
    <xf numFmtId="0" fontId="9" fillId="0" borderId="0"/>
    <xf numFmtId="0" fontId="17" fillId="0" borderId="0" applyNumberFormat="0" applyFill="0" applyBorder="0" applyAlignment="0" applyProtection="0"/>
    <xf numFmtId="0" fontId="26" fillId="0" borderId="0"/>
    <xf numFmtId="164" fontId="8" fillId="0" borderId="0">
      <alignment vertical="top" wrapText="1"/>
    </xf>
    <xf numFmtId="0" fontId="30" fillId="0" borderId="0"/>
    <xf numFmtId="0" fontId="3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164" fontId="8" fillId="0" borderId="0">
      <alignment vertical="top" wrapText="1"/>
    </xf>
    <xf numFmtId="0" fontId="5" fillId="0" borderId="0"/>
    <xf numFmtId="0" fontId="30" fillId="0" borderId="0"/>
    <xf numFmtId="165" fontId="35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</cellStyleXfs>
  <cellXfs count="332">
    <xf numFmtId="0" fontId="0" fillId="0" borderId="0" xfId="0"/>
    <xf numFmtId="0" fontId="6" fillId="0" borderId="0" xfId="0" applyFont="1" applyAlignment="1">
      <alignment vertical="center"/>
    </xf>
    <xf numFmtId="2" fontId="0" fillId="0" borderId="0" xfId="0" applyNumberFormat="1"/>
    <xf numFmtId="0" fontId="6" fillId="2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center"/>
    </xf>
    <xf numFmtId="0" fontId="10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vertical="top" wrapText="1"/>
    </xf>
    <xf numFmtId="2" fontId="13" fillId="0" borderId="1" xfId="2" applyNumberFormat="1" applyFont="1" applyBorder="1" applyAlignment="1">
      <alignment horizontal="right" wrapText="1"/>
    </xf>
    <xf numFmtId="2" fontId="12" fillId="0" borderId="1" xfId="2" applyNumberFormat="1" applyFont="1" applyBorder="1" applyAlignment="1">
      <alignment horizontal="right" wrapText="1"/>
    </xf>
    <xf numFmtId="2" fontId="12" fillId="2" borderId="1" xfId="2" applyNumberFormat="1" applyFont="1" applyFill="1" applyBorder="1" applyAlignment="1">
      <alignment horizontal="right" wrapText="1"/>
    </xf>
    <xf numFmtId="0" fontId="12" fillId="0" borderId="1" xfId="2" applyFont="1" applyBorder="1" applyAlignment="1">
      <alignment horizontal="left" vertical="top" wrapText="1" readingOrder="1"/>
    </xf>
    <xf numFmtId="0" fontId="14" fillId="0" borderId="1" xfId="0" applyFont="1" applyBorder="1" applyAlignment="1">
      <alignment vertical="top"/>
    </xf>
    <xf numFmtId="0" fontId="15" fillId="0" borderId="1" xfId="0" applyFont="1" applyBorder="1" applyAlignment="1">
      <alignment vertical="top"/>
    </xf>
    <xf numFmtId="2" fontId="10" fillId="0" borderId="1" xfId="0" applyNumberFormat="1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justify" vertical="top" wrapText="1"/>
    </xf>
    <xf numFmtId="0" fontId="12" fillId="0" borderId="1" xfId="2" applyFont="1" applyBorder="1" applyAlignment="1">
      <alignment horizontal="left" vertical="top" wrapText="1"/>
    </xf>
    <xf numFmtId="2" fontId="12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vertical="center" wrapText="1"/>
    </xf>
    <xf numFmtId="0" fontId="13" fillId="0" borderId="1" xfId="2" applyFont="1" applyBorder="1" applyAlignment="1">
      <alignment horizontal="left" vertical="top" wrapText="1"/>
    </xf>
    <xf numFmtId="2" fontId="16" fillId="0" borderId="1" xfId="0" applyNumberFormat="1" applyFont="1" applyBorder="1" applyAlignment="1">
      <alignment horizontal="right"/>
    </xf>
    <xf numFmtId="0" fontId="12" fillId="0" borderId="4" xfId="2" applyFont="1" applyBorder="1" applyAlignment="1">
      <alignment horizontal="left" vertical="center" wrapText="1"/>
    </xf>
    <xf numFmtId="0" fontId="15" fillId="0" borderId="1" xfId="0" applyFont="1" applyBorder="1" applyAlignment="1">
      <alignment vertical="top" wrapText="1"/>
    </xf>
    <xf numFmtId="49" fontId="16" fillId="0" borderId="5" xfId="0" applyNumberFormat="1" applyFont="1" applyBorder="1" applyAlignment="1">
      <alignment horizontal="left" vertical="center" wrapText="1"/>
    </xf>
    <xf numFmtId="2" fontId="16" fillId="0" borderId="1" xfId="2" applyNumberFormat="1" applyFont="1" applyBorder="1" applyAlignment="1">
      <alignment horizontal="right" wrapText="1"/>
    </xf>
    <xf numFmtId="0" fontId="11" fillId="0" borderId="0" xfId="0" applyFont="1" applyAlignment="1">
      <alignment horizontal="left"/>
    </xf>
    <xf numFmtId="0" fontId="12" fillId="0" borderId="3" xfId="2" applyFont="1" applyBorder="1" applyAlignment="1">
      <alignment horizontal="left" vertical="center" wrapText="1"/>
    </xf>
    <xf numFmtId="0" fontId="12" fillId="0" borderId="2" xfId="2" applyFont="1" applyBorder="1" applyAlignment="1">
      <alignment horizontal="left" vertical="center" wrapText="1"/>
    </xf>
    <xf numFmtId="0" fontId="13" fillId="0" borderId="2" xfId="2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wrapText="1"/>
    </xf>
    <xf numFmtId="0" fontId="10" fillId="0" borderId="5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2" fillId="0" borderId="5" xfId="2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3" fillId="0" borderId="3" xfId="2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/>
    </xf>
    <xf numFmtId="0" fontId="15" fillId="0" borderId="5" xfId="0" applyFont="1" applyBorder="1" applyAlignment="1">
      <alignment horizontal="left"/>
    </xf>
    <xf numFmtId="0" fontId="13" fillId="0" borderId="5" xfId="2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top"/>
    </xf>
    <xf numFmtId="0" fontId="10" fillId="0" borderId="6" xfId="0" applyFont="1" applyBorder="1" applyAlignment="1">
      <alignment horizontal="left"/>
    </xf>
    <xf numFmtId="0" fontId="11" fillId="0" borderId="1" xfId="0" applyFont="1" applyBorder="1"/>
    <xf numFmtId="0" fontId="12" fillId="0" borderId="1" xfId="2" applyFont="1" applyBorder="1" applyAlignment="1">
      <alignment horizontal="left" vertical="center" wrapText="1" readingOrder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0" borderId="1" xfId="2" applyFont="1" applyBorder="1" applyAlignment="1">
      <alignment horizontal="left" vertical="top" wrapText="1" readingOrder="1"/>
    </xf>
    <xf numFmtId="2" fontId="11" fillId="0" borderId="1" xfId="0" applyNumberFormat="1" applyFont="1" applyBorder="1" applyAlignment="1">
      <alignment vertical="top" wrapText="1"/>
    </xf>
    <xf numFmtId="0" fontId="12" fillId="0" borderId="7" xfId="2" applyFont="1" applyBorder="1" applyAlignment="1">
      <alignment horizontal="left" vertical="top" wrapText="1"/>
    </xf>
    <xf numFmtId="2" fontId="12" fillId="0" borderId="7" xfId="2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vertical="top"/>
    </xf>
    <xf numFmtId="0" fontId="16" fillId="3" borderId="1" xfId="5" applyFont="1" applyFill="1" applyBorder="1" applyAlignment="1">
      <alignment vertical="center" wrapText="1"/>
    </xf>
    <xf numFmtId="0" fontId="16" fillId="0" borderId="1" xfId="5" applyFont="1" applyBorder="1" applyAlignment="1">
      <alignment wrapText="1"/>
    </xf>
    <xf numFmtId="0" fontId="12" fillId="0" borderId="8" xfId="2" applyFont="1" applyBorder="1" applyAlignment="1">
      <alignment horizontal="left" vertical="top" wrapText="1" readingOrder="1"/>
    </xf>
    <xf numFmtId="0" fontId="16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wrapText="1"/>
    </xf>
    <xf numFmtId="0" fontId="18" fillId="0" borderId="0" xfId="0" applyFont="1"/>
    <xf numFmtId="0" fontId="20" fillId="0" borderId="0" xfId="0" applyFont="1"/>
    <xf numFmtId="0" fontId="6" fillId="0" borderId="0" xfId="0" applyFont="1"/>
    <xf numFmtId="0" fontId="25" fillId="2" borderId="1" xfId="0" applyFont="1" applyFill="1" applyBorder="1" applyAlignment="1">
      <alignment vertical="center"/>
    </xf>
    <xf numFmtId="0" fontId="25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49" fontId="2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right" vertical="top" wrapText="1"/>
    </xf>
    <xf numFmtId="2" fontId="27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justify" vertical="top"/>
    </xf>
    <xf numFmtId="0" fontId="7" fillId="2" borderId="1" xfId="0" applyFont="1" applyFill="1" applyBorder="1" applyAlignment="1">
      <alignment vertical="top" wrapText="1"/>
    </xf>
    <xf numFmtId="0" fontId="27" fillId="2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/>
    </xf>
    <xf numFmtId="164" fontId="7" fillId="0" borderId="1" xfId="3" applyFont="1" applyBorder="1">
      <alignment vertical="top" wrapText="1"/>
    </xf>
    <xf numFmtId="0" fontId="7" fillId="0" borderId="1" xfId="1" applyFont="1" applyBorder="1" applyAlignment="1">
      <alignment vertical="top" wrapText="1"/>
    </xf>
    <xf numFmtId="0" fontId="7" fillId="0" borderId="1" xfId="1" applyFont="1" applyBorder="1" applyAlignment="1">
      <alignment horizontal="left" vertical="top" wrapText="1"/>
    </xf>
    <xf numFmtId="0" fontId="28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166" fontId="7" fillId="0" borderId="1" xfId="4" applyNumberFormat="1" applyFont="1" applyBorder="1" applyAlignment="1" applyProtection="1">
      <alignment horizontal="left" vertical="top" wrapText="1"/>
      <protection hidden="1"/>
    </xf>
    <xf numFmtId="0" fontId="7" fillId="0" borderId="1" xfId="5" applyFont="1" applyFill="1" applyBorder="1" applyAlignment="1" applyProtection="1">
      <alignment vertical="top" wrapText="1"/>
    </xf>
    <xf numFmtId="49" fontId="7" fillId="0" borderId="1" xfId="0" applyNumberFormat="1" applyFont="1" applyBorder="1" applyAlignment="1">
      <alignment horizontal="left" vertical="top"/>
    </xf>
    <xf numFmtId="0" fontId="27" fillId="0" borderId="1" xfId="7" applyNumberFormat="1" applyFont="1" applyBorder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vertical="top"/>
    </xf>
    <xf numFmtId="49" fontId="7" fillId="0" borderId="1" xfId="0" applyNumberFormat="1" applyFont="1" applyBorder="1" applyAlignment="1">
      <alignment vertical="top" wrapText="1"/>
    </xf>
    <xf numFmtId="166" fontId="7" fillId="0" borderId="1" xfId="1" applyNumberFormat="1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/>
    </xf>
    <xf numFmtId="0" fontId="20" fillId="0" borderId="1" xfId="0" applyFont="1" applyBorder="1"/>
    <xf numFmtId="0" fontId="27" fillId="0" borderId="1" xfId="8" applyFont="1" applyBorder="1" applyAlignment="1">
      <alignment horizontal="left" vertical="top" wrapText="1"/>
    </xf>
    <xf numFmtId="49" fontId="27" fillId="0" borderId="1" xfId="0" applyNumberFormat="1" applyFont="1" applyBorder="1" applyAlignment="1">
      <alignment horizontal="left" vertical="top"/>
    </xf>
    <xf numFmtId="0" fontId="27" fillId="2" borderId="1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/>
    </xf>
    <xf numFmtId="0" fontId="20" fillId="0" borderId="0" xfId="0" applyFont="1" applyAlignment="1">
      <alignment horizontal="left" vertical="top"/>
    </xf>
    <xf numFmtId="0" fontId="7" fillId="0" borderId="1" xfId="8" applyFont="1" applyBorder="1" applyAlignment="1">
      <alignment horizontal="left" vertical="top" wrapText="1"/>
    </xf>
    <xf numFmtId="4" fontId="27" fillId="0" borderId="1" xfId="8" applyNumberFormat="1" applyFont="1" applyBorder="1" applyAlignment="1">
      <alignment horizontal="left" vertical="top" wrapText="1"/>
    </xf>
    <xf numFmtId="4" fontId="27" fillId="0" borderId="1" xfId="0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left" vertical="top"/>
    </xf>
    <xf numFmtId="164" fontId="7" fillId="0" borderId="1" xfId="3" applyFont="1" applyBorder="1" applyAlignment="1">
      <alignment horizontal="left" vertical="top" wrapText="1"/>
    </xf>
    <xf numFmtId="0" fontId="28" fillId="0" borderId="1" xfId="0" applyFont="1" applyBorder="1" applyAlignment="1">
      <alignment horizontal="left" vertical="top" wrapText="1"/>
    </xf>
    <xf numFmtId="0" fontId="7" fillId="0" borderId="1" xfId="5" applyFont="1" applyFill="1" applyBorder="1" applyAlignment="1" applyProtection="1">
      <alignment horizontal="left" vertical="top" wrapText="1"/>
    </xf>
    <xf numFmtId="0" fontId="27" fillId="0" borderId="1" xfId="7" applyNumberFormat="1" applyFont="1" applyBorder="1" applyAlignment="1">
      <alignment horizontal="left" vertical="top" wrapText="1"/>
    </xf>
    <xf numFmtId="4" fontId="27" fillId="0" borderId="1" xfId="0" applyNumberFormat="1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4" fontId="20" fillId="0" borderId="0" xfId="0" applyNumberFormat="1" applyFont="1" applyAlignment="1">
      <alignment horizontal="left" vertical="top"/>
    </xf>
    <xf numFmtId="0" fontId="29" fillId="0" borderId="0" xfId="0" applyFont="1" applyAlignment="1">
      <alignment horizontal="center"/>
    </xf>
    <xf numFmtId="4" fontId="16" fillId="0" borderId="0" xfId="0" applyNumberFormat="1" applyFont="1" applyAlignment="1">
      <alignment horizontal="left"/>
    </xf>
    <xf numFmtId="0" fontId="33" fillId="0" borderId="0" xfId="0" applyFont="1"/>
    <xf numFmtId="49" fontId="33" fillId="0" borderId="0" xfId="0" applyNumberFormat="1" applyFont="1"/>
    <xf numFmtId="49" fontId="20" fillId="0" borderId="0" xfId="0" applyNumberFormat="1" applyFont="1"/>
    <xf numFmtId="0" fontId="21" fillId="0" borderId="9" xfId="0" applyFont="1" applyBorder="1" applyAlignment="1">
      <alignment horizontal="left" vertical="top" wrapText="1"/>
    </xf>
    <xf numFmtId="0" fontId="27" fillId="0" borderId="1" xfId="5" applyFont="1" applyFill="1" applyBorder="1" applyAlignment="1" applyProtection="1">
      <alignment horizontal="left" vertical="top" wrapText="1"/>
    </xf>
    <xf numFmtId="164" fontId="21" fillId="0" borderId="1" xfId="3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/>
    </xf>
    <xf numFmtId="0" fontId="27" fillId="0" borderId="1" xfId="1" applyFont="1" applyBorder="1" applyAlignment="1">
      <alignment horizontal="left" vertical="top" wrapText="1"/>
    </xf>
    <xf numFmtId="0" fontId="2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167" fontId="27" fillId="0" borderId="16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49" fontId="27" fillId="0" borderId="9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27" fillId="0" borderId="9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2" applyNumberFormat="1" applyFont="1" applyBorder="1" applyAlignment="1">
      <alignment horizontal="center" vertical="center" wrapText="1"/>
    </xf>
    <xf numFmtId="4" fontId="7" fillId="0" borderId="1" xfId="6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4" applyFont="1" applyBorder="1" applyAlignment="1" applyProtection="1">
      <alignment horizontal="center" vertical="center"/>
      <protection hidden="1"/>
    </xf>
    <xf numFmtId="49" fontId="7" fillId="0" borderId="1" xfId="4" applyNumberFormat="1" applyFont="1" applyBorder="1" applyAlignment="1" applyProtection="1">
      <alignment horizontal="center" vertical="center"/>
      <protection hidden="1"/>
    </xf>
    <xf numFmtId="4" fontId="7" fillId="0" borderId="1" xfId="2" applyNumberFormat="1" applyFont="1" applyBorder="1" applyAlignment="1">
      <alignment horizontal="center" vertical="center" wrapText="1"/>
    </xf>
    <xf numFmtId="2" fontId="27" fillId="0" borderId="1" xfId="2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27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center" vertical="top" wrapText="1"/>
    </xf>
    <xf numFmtId="0" fontId="20" fillId="3" borderId="1" xfId="0" applyFont="1" applyFill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right" vertical="center" wrapText="1"/>
    </xf>
    <xf numFmtId="2" fontId="20" fillId="0" borderId="1" xfId="0" applyNumberFormat="1" applyFont="1" applyBorder="1"/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/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 wrapText="1"/>
    </xf>
    <xf numFmtId="2" fontId="7" fillId="0" borderId="21" xfId="0" applyNumberFormat="1" applyFont="1" applyBorder="1" applyAlignment="1">
      <alignment horizontal="right" vertical="top" wrapText="1"/>
    </xf>
    <xf numFmtId="49" fontId="7" fillId="0" borderId="8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12" fillId="0" borderId="0" xfId="2" applyFont="1" applyAlignment="1">
      <alignment horizontal="left" vertical="center" wrapText="1"/>
    </xf>
    <xf numFmtId="0" fontId="12" fillId="0" borderId="1" xfId="2" applyFont="1" applyBorder="1" applyAlignment="1">
      <alignment horizontal="left" vertical="center" wrapText="1"/>
    </xf>
    <xf numFmtId="4" fontId="23" fillId="0" borderId="1" xfId="0" applyNumberFormat="1" applyFont="1" applyBorder="1" applyAlignment="1">
      <alignment horizontal="left" vertical="top"/>
    </xf>
    <xf numFmtId="0" fontId="18" fillId="0" borderId="1" xfId="0" applyFont="1" applyBorder="1" applyAlignment="1">
      <alignment horizontal="left"/>
    </xf>
    <xf numFmtId="0" fontId="18" fillId="0" borderId="1" xfId="0" applyFont="1" applyBorder="1"/>
    <xf numFmtId="0" fontId="19" fillId="0" borderId="0" xfId="0" applyFont="1" applyAlignment="1">
      <alignment horizontal="center" wrapText="1"/>
    </xf>
    <xf numFmtId="0" fontId="37" fillId="0" borderId="1" xfId="0" applyFont="1" applyBorder="1" applyAlignment="1">
      <alignment horizontal="right" vertical="center" wrapText="1"/>
    </xf>
    <xf numFmtId="49" fontId="7" fillId="0" borderId="8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0" fillId="0" borderId="0" xfId="0" applyAlignment="1">
      <alignment horizontal="center"/>
    </xf>
    <xf numFmtId="4" fontId="16" fillId="0" borderId="0" xfId="0" applyNumberFormat="1" applyFont="1" applyAlignment="1">
      <alignment vertical="center" wrapText="1"/>
    </xf>
    <xf numFmtId="0" fontId="18" fillId="0" borderId="1" xfId="0" applyFont="1" applyBorder="1" applyAlignment="1">
      <alignment horizontal="left" wrapText="1"/>
    </xf>
    <xf numFmtId="0" fontId="13" fillId="0" borderId="7" xfId="2" applyFont="1" applyBorder="1" applyAlignment="1">
      <alignment horizontal="left" vertical="top" wrapText="1" readingOrder="1"/>
    </xf>
    <xf numFmtId="2" fontId="21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18" fillId="0" borderId="1" xfId="0" applyNumberFormat="1" applyFont="1" applyBorder="1"/>
    <xf numFmtId="4" fontId="0" fillId="0" borderId="0" xfId="0" applyNumberFormat="1"/>
    <xf numFmtId="0" fontId="27" fillId="0" borderId="1" xfId="8" applyFont="1" applyBorder="1" applyAlignment="1">
      <alignment wrapText="1"/>
    </xf>
    <xf numFmtId="49" fontId="27" fillId="0" borderId="1" xfId="8" applyNumberFormat="1" applyFont="1" applyBorder="1" applyAlignment="1">
      <alignment wrapText="1"/>
    </xf>
    <xf numFmtId="49" fontId="27" fillId="0" borderId="1" xfId="0" applyNumberFormat="1" applyFont="1" applyBorder="1" applyAlignment="1">
      <alignment wrapText="1"/>
    </xf>
    <xf numFmtId="0" fontId="27" fillId="0" borderId="1" xfId="0" applyFont="1" applyBorder="1" applyAlignment="1">
      <alignment wrapText="1"/>
    </xf>
    <xf numFmtId="49" fontId="7" fillId="0" borderId="1" xfId="8" applyNumberFormat="1" applyFont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3" fontId="7" fillId="0" borderId="1" xfId="0" applyNumberFormat="1" applyFont="1" applyBorder="1" applyAlignment="1">
      <alignment wrapText="1"/>
    </xf>
    <xf numFmtId="3" fontId="27" fillId="0" borderId="1" xfId="0" applyNumberFormat="1" applyFont="1" applyBorder="1" applyAlignment="1">
      <alignment wrapText="1"/>
    </xf>
    <xf numFmtId="49" fontId="7" fillId="2" borderId="1" xfId="8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49" fontId="7" fillId="0" borderId="1" xfId="0" applyNumberFormat="1" applyFont="1" applyBorder="1"/>
    <xf numFmtId="49" fontId="7" fillId="2" borderId="1" xfId="0" applyNumberFormat="1" applyFont="1" applyFill="1" applyBorder="1"/>
    <xf numFmtId="49" fontId="7" fillId="0" borderId="1" xfId="1" applyNumberFormat="1" applyFont="1" applyBorder="1"/>
    <xf numFmtId="0" fontId="7" fillId="0" borderId="1" xfId="1" applyFont="1" applyBorder="1" applyAlignment="1">
      <alignment wrapText="1"/>
    </xf>
    <xf numFmtId="49" fontId="27" fillId="0" borderId="1" xfId="0" applyNumberFormat="1" applyFont="1" applyBorder="1"/>
    <xf numFmtId="49" fontId="27" fillId="2" borderId="1" xfId="8" applyNumberFormat="1" applyFont="1" applyFill="1" applyBorder="1" applyAlignment="1">
      <alignment wrapText="1"/>
    </xf>
    <xf numFmtId="49" fontId="27" fillId="2" borderId="1" xfId="0" applyNumberFormat="1" applyFont="1" applyFill="1" applyBorder="1" applyAlignment="1">
      <alignment wrapText="1"/>
    </xf>
    <xf numFmtId="0" fontId="27" fillId="2" borderId="1" xfId="0" applyFont="1" applyFill="1" applyBorder="1" applyAlignment="1">
      <alignment wrapText="1"/>
    </xf>
    <xf numFmtId="0" fontId="7" fillId="0" borderId="1" xfId="4" applyFont="1" applyBorder="1" applyProtection="1">
      <protection hidden="1"/>
    </xf>
    <xf numFmtId="49" fontId="21" fillId="0" borderId="1" xfId="0" applyNumberFormat="1" applyFont="1" applyBorder="1"/>
    <xf numFmtId="49" fontId="21" fillId="2" borderId="1" xfId="0" applyNumberFormat="1" applyFont="1" applyFill="1" applyBorder="1"/>
    <xf numFmtId="4" fontId="27" fillId="0" borderId="1" xfId="8" applyNumberFormat="1" applyFont="1" applyBorder="1" applyAlignment="1">
      <alignment wrapText="1"/>
    </xf>
    <xf numFmtId="4" fontId="27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4" fontId="7" fillId="0" borderId="1" xfId="0" applyNumberFormat="1" applyFont="1" applyBorder="1"/>
    <xf numFmtId="4" fontId="7" fillId="0" borderId="1" xfId="2" applyNumberFormat="1" applyFont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4" fontId="27" fillId="0" borderId="1" xfId="2" applyNumberFormat="1" applyFont="1" applyBorder="1" applyAlignment="1">
      <alignment wrapText="1"/>
    </xf>
    <xf numFmtId="4" fontId="7" fillId="0" borderId="1" xfId="6" applyNumberFormat="1" applyFont="1" applyBorder="1"/>
    <xf numFmtId="2" fontId="7" fillId="0" borderId="1" xfId="0" applyNumberFormat="1" applyFont="1" applyBorder="1" applyAlignment="1">
      <alignment wrapText="1"/>
    </xf>
    <xf numFmtId="4" fontId="27" fillId="0" borderId="1" xfId="0" applyNumberFormat="1" applyFont="1" applyBorder="1"/>
    <xf numFmtId="4" fontId="27" fillId="2" borderId="1" xfId="0" applyNumberFormat="1" applyFont="1" applyFill="1" applyBorder="1" applyAlignment="1">
      <alignment wrapText="1"/>
    </xf>
    <xf numFmtId="2" fontId="7" fillId="0" borderId="1" xfId="2" applyNumberFormat="1" applyFont="1" applyBorder="1" applyAlignment="1">
      <alignment wrapText="1"/>
    </xf>
    <xf numFmtId="2" fontId="7" fillId="0" borderId="1" xfId="0" applyNumberFormat="1" applyFont="1" applyBorder="1"/>
    <xf numFmtId="4" fontId="7" fillId="2" borderId="1" xfId="2" applyNumberFormat="1" applyFont="1" applyFill="1" applyBorder="1" applyAlignment="1">
      <alignment wrapText="1"/>
    </xf>
    <xf numFmtId="2" fontId="27" fillId="0" borderId="1" xfId="0" applyNumberFormat="1" applyFont="1" applyBorder="1"/>
    <xf numFmtId="2" fontId="21" fillId="0" borderId="1" xfId="0" applyNumberFormat="1" applyFont="1" applyBorder="1"/>
    <xf numFmtId="2" fontId="21" fillId="2" borderId="1" xfId="0" applyNumberFormat="1" applyFont="1" applyFill="1" applyBorder="1"/>
    <xf numFmtId="0" fontId="27" fillId="0" borderId="1" xfId="0" applyFont="1" applyBorder="1" applyAlignment="1">
      <alignment horizontal="justify" vertical="center" wrapText="1"/>
    </xf>
    <xf numFmtId="0" fontId="2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justify" vertical="center"/>
    </xf>
    <xf numFmtId="0" fontId="32" fillId="0" borderId="1" xfId="0" applyFont="1" applyBorder="1" applyAlignment="1">
      <alignment horizontal="justify" vertical="center"/>
    </xf>
    <xf numFmtId="0" fontId="21" fillId="0" borderId="14" xfId="0" applyFont="1" applyBorder="1" applyAlignment="1">
      <alignment vertical="top" wrapText="1"/>
    </xf>
    <xf numFmtId="3" fontId="7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0" fontId="7" fillId="0" borderId="1" xfId="2" applyFont="1" applyBorder="1" applyAlignment="1">
      <alignment horizontal="left" wrapText="1"/>
    </xf>
    <xf numFmtId="0" fontId="7" fillId="0" borderId="1" xfId="1" applyFont="1" applyBorder="1" applyAlignment="1">
      <alignment horizontal="left" wrapText="1"/>
    </xf>
    <xf numFmtId="49" fontId="7" fillId="0" borderId="1" xfId="1" applyNumberFormat="1" applyFont="1" applyBorder="1" applyAlignment="1">
      <alignment horizontal="left"/>
    </xf>
    <xf numFmtId="0" fontId="7" fillId="0" borderId="1" xfId="4" applyFont="1" applyBorder="1" applyAlignment="1" applyProtection="1">
      <alignment horizontal="left"/>
      <protection hidden="1"/>
    </xf>
    <xf numFmtId="49" fontId="27" fillId="0" borderId="1" xfId="0" applyNumberFormat="1" applyFont="1" applyBorder="1" applyAlignment="1">
      <alignment horizontal="left" wrapText="1"/>
    </xf>
    <xf numFmtId="49" fontId="21" fillId="0" borderId="1" xfId="0" applyNumberFormat="1" applyFont="1" applyBorder="1" applyAlignment="1">
      <alignment horizontal="left"/>
    </xf>
    <xf numFmtId="49" fontId="21" fillId="2" borderId="1" xfId="0" applyNumberFormat="1" applyFont="1" applyFill="1" applyBorder="1" applyAlignment="1">
      <alignment horizontal="left"/>
    </xf>
    <xf numFmtId="0" fontId="7" fillId="2" borderId="1" xfId="0" applyFont="1" applyFill="1" applyBorder="1" applyAlignment="1">
      <alignment horizontal="left" wrapText="1"/>
    </xf>
    <xf numFmtId="49" fontId="27" fillId="0" borderId="1" xfId="0" applyNumberFormat="1" applyFont="1" applyBorder="1" applyAlignment="1">
      <alignment horizontal="left"/>
    </xf>
    <xf numFmtId="49" fontId="7" fillId="2" borderId="1" xfId="0" applyNumberFormat="1" applyFont="1" applyFill="1" applyBorder="1" applyAlignment="1">
      <alignment horizontal="left" wrapText="1"/>
    </xf>
    <xf numFmtId="4" fontId="21" fillId="2" borderId="1" xfId="0" applyNumberFormat="1" applyFont="1" applyFill="1" applyBorder="1" applyAlignment="1">
      <alignment horizontal="right"/>
    </xf>
    <xf numFmtId="2" fontId="21" fillId="0" borderId="1" xfId="0" applyNumberFormat="1" applyFont="1" applyBorder="1" applyAlignment="1">
      <alignment horizontal="right"/>
    </xf>
    <xf numFmtId="0" fontId="21" fillId="0" borderId="1" xfId="0" applyFont="1" applyBorder="1" applyAlignment="1">
      <alignment horizontal="right"/>
    </xf>
    <xf numFmtId="2" fontId="2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/>
    </xf>
    <xf numFmtId="2" fontId="7" fillId="0" borderId="1" xfId="2" applyNumberFormat="1" applyFont="1" applyBorder="1" applyAlignment="1">
      <alignment horizontal="right" wrapText="1"/>
    </xf>
    <xf numFmtId="4" fontId="7" fillId="0" borderId="1" xfId="2" applyNumberFormat="1" applyFont="1" applyBorder="1" applyAlignment="1">
      <alignment horizontal="right" wrapText="1"/>
    </xf>
    <xf numFmtId="2" fontId="27" fillId="0" borderId="1" xfId="2" applyNumberFormat="1" applyFont="1" applyBorder="1" applyAlignment="1">
      <alignment horizontal="right" wrapText="1"/>
    </xf>
    <xf numFmtId="4" fontId="7" fillId="0" borderId="1" xfId="6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2" fontId="7" fillId="2" borderId="1" xfId="0" applyNumberFormat="1" applyFont="1" applyFill="1" applyBorder="1" applyAlignment="1">
      <alignment horizontal="right" wrapText="1"/>
    </xf>
    <xf numFmtId="2" fontId="7" fillId="2" borderId="1" xfId="0" applyNumberFormat="1" applyFont="1" applyFill="1" applyBorder="1" applyAlignment="1">
      <alignment horizontal="right"/>
    </xf>
    <xf numFmtId="49" fontId="21" fillId="0" borderId="1" xfId="0" applyNumberFormat="1" applyFont="1" applyBorder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wrapText="1"/>
    </xf>
    <xf numFmtId="4" fontId="20" fillId="0" borderId="9" xfId="0" applyNumberFormat="1" applyFont="1" applyBorder="1" applyAlignment="1">
      <alignment horizontal="left" vertical="top"/>
    </xf>
    <xf numFmtId="4" fontId="20" fillId="0" borderId="5" xfId="0" applyNumberFormat="1" applyFont="1" applyBorder="1" applyAlignment="1">
      <alignment horizontal="left" vertical="top"/>
    </xf>
    <xf numFmtId="4" fontId="20" fillId="0" borderId="10" xfId="0" applyNumberFormat="1" applyFont="1" applyBorder="1" applyAlignment="1">
      <alignment horizontal="left" vertical="top"/>
    </xf>
    <xf numFmtId="0" fontId="24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right"/>
    </xf>
    <xf numFmtId="0" fontId="33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/>
    </xf>
    <xf numFmtId="0" fontId="27" fillId="0" borderId="1" xfId="0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0" fontId="20" fillId="3" borderId="8" xfId="0" applyFont="1" applyFill="1" applyBorder="1" applyAlignment="1">
      <alignment horizontal="center" vertical="center" wrapText="1"/>
    </xf>
    <xf numFmtId="0" fontId="20" fillId="3" borderId="21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19" fillId="0" borderId="0" xfId="0" applyFont="1" applyAlignment="1">
      <alignment horizontal="center" vertical="top" wrapText="1"/>
    </xf>
    <xf numFmtId="0" fontId="20" fillId="3" borderId="9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21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</cellXfs>
  <cellStyles count="21">
    <cellStyle name="Normal" xfId="2" xr:uid="{00000000-0005-0000-0000-000000000000}"/>
    <cellStyle name="Гиперссылка" xfId="5" builtinId="8"/>
    <cellStyle name="Гиперссылка 2" xfId="10" xr:uid="{00000000-0005-0000-0000-000002000000}"/>
    <cellStyle name="Обычный" xfId="0" builtinId="0"/>
    <cellStyle name="Обычный 2" xfId="1" xr:uid="{00000000-0005-0000-0000-000004000000}"/>
    <cellStyle name="Обычный 2 2" xfId="4" xr:uid="{00000000-0005-0000-0000-000005000000}"/>
    <cellStyle name="Обычный 2 3" xfId="11" xr:uid="{00000000-0005-0000-0000-000006000000}"/>
    <cellStyle name="Обычный 2 4" xfId="17" xr:uid="{00000000-0005-0000-0000-000007000000}"/>
    <cellStyle name="Обычный 2 5" xfId="19" xr:uid="{00000000-0005-0000-0000-000008000000}"/>
    <cellStyle name="Обычный 3" xfId="3" xr:uid="{00000000-0005-0000-0000-000009000000}"/>
    <cellStyle name="Обычный 3 2" xfId="12" xr:uid="{00000000-0005-0000-0000-00000A000000}"/>
    <cellStyle name="Обычный 3 3" xfId="18" xr:uid="{00000000-0005-0000-0000-00000B000000}"/>
    <cellStyle name="Обычный 3 4" xfId="20" xr:uid="{00000000-0005-0000-0000-00000C000000}"/>
    <cellStyle name="Обычный 4" xfId="13" xr:uid="{00000000-0005-0000-0000-00000D000000}"/>
    <cellStyle name="Обычный 5" xfId="7" xr:uid="{00000000-0005-0000-0000-00000E000000}"/>
    <cellStyle name="Обычный 6" xfId="14" xr:uid="{00000000-0005-0000-0000-00000F000000}"/>
    <cellStyle name="Обычный 7" xfId="9" xr:uid="{00000000-0005-0000-0000-000010000000}"/>
    <cellStyle name="Обычный_Лист1" xfId="8" xr:uid="{00000000-0005-0000-0000-000011000000}"/>
    <cellStyle name="Обычный_Лист1_1" xfId="6" xr:uid="{00000000-0005-0000-0000-000012000000}"/>
    <cellStyle name="Стиль 1" xfId="15" xr:uid="{00000000-0005-0000-0000-000013000000}"/>
    <cellStyle name="Финансовый 2" xfId="16" xr:uid="{00000000-0005-0000-0000-00001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nsultant.ru/document/cons_doc_LAW_460025/" TargetMode="External"/><Relationship Id="rId2" Type="http://schemas.openxmlformats.org/officeDocument/2006/relationships/hyperlink" Target="https://www.consultant.ru/document/cons_doc_LAW_460025/dce70e6a9dcd7ffcce2ca3ad4c08d13e13fefa8b/" TargetMode="External"/><Relationship Id="rId1" Type="http://schemas.openxmlformats.org/officeDocument/2006/relationships/hyperlink" Target="https://www.consultant.ru/document/cons_doc_LAW_460025/dce70e6a9dcd7ffcce2ca3ad4c08d13e13fefa8b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consultantplus://offline/ref=C6EF3AE28B6C46D1117CBBA251A07B11C6C7C5768D67668B05322DA1BBA42282C9440EEF08E6CC43400F35U6VFM" TargetMode="External"/><Relationship Id="rId1" Type="http://schemas.openxmlformats.org/officeDocument/2006/relationships/hyperlink" Target="consultantplus://offline/ref=C6EF3AE28B6C46D1117CBBA251A07B11C6C7C5768D67668B05322DA1BBA42282C9440EEF08E6CC43400635U6VB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7"/>
  <sheetViews>
    <sheetView topLeftCell="A19" workbookViewId="0">
      <selection activeCell="A8" sqref="A8:E37"/>
    </sheetView>
  </sheetViews>
  <sheetFormatPr defaultRowHeight="14.4" x14ac:dyDescent="0.3"/>
  <cols>
    <col min="1" max="1" width="25" customWidth="1"/>
    <col min="2" max="2" width="27.5546875" customWidth="1"/>
    <col min="3" max="3" width="15" customWidth="1"/>
    <col min="4" max="4" width="16.44140625" customWidth="1"/>
    <col min="5" max="5" width="17.6640625" customWidth="1"/>
  </cols>
  <sheetData>
    <row r="1" spans="1:5" x14ac:dyDescent="0.3">
      <c r="C1" s="288" t="s">
        <v>1104</v>
      </c>
      <c r="D1" s="288"/>
      <c r="E1" s="288"/>
    </row>
    <row r="2" spans="1:5" x14ac:dyDescent="0.3">
      <c r="C2" s="288"/>
      <c r="D2" s="288"/>
      <c r="E2" s="288"/>
    </row>
    <row r="3" spans="1:5" ht="19.5" customHeight="1" x14ac:dyDescent="0.3">
      <c r="C3" s="288"/>
      <c r="D3" s="288"/>
      <c r="E3" s="288"/>
    </row>
    <row r="4" spans="1:5" x14ac:dyDescent="0.3">
      <c r="C4" s="288"/>
      <c r="D4" s="288"/>
      <c r="E4" s="288"/>
    </row>
    <row r="5" spans="1:5" ht="75" customHeight="1" x14ac:dyDescent="0.3">
      <c r="C5" s="288"/>
      <c r="D5" s="288"/>
      <c r="E5" s="288"/>
    </row>
    <row r="6" spans="1:5" ht="57.75" customHeight="1" x14ac:dyDescent="0.3">
      <c r="A6" s="291" t="s">
        <v>343</v>
      </c>
      <c r="B6" s="291"/>
      <c r="C6" s="291"/>
      <c r="D6" s="291"/>
      <c r="E6" s="291"/>
    </row>
    <row r="7" spans="1:5" x14ac:dyDescent="0.3">
      <c r="A7" s="65"/>
      <c r="B7" s="65"/>
      <c r="C7" s="65"/>
      <c r="D7" s="65"/>
      <c r="E7" s="65" t="s">
        <v>881</v>
      </c>
    </row>
    <row r="8" spans="1:5" ht="32.25" customHeight="1" x14ac:dyDescent="0.3">
      <c r="A8" s="290" t="s">
        <v>301</v>
      </c>
      <c r="B8" s="290" t="s">
        <v>302</v>
      </c>
      <c r="C8" s="290" t="s">
        <v>303</v>
      </c>
      <c r="D8" s="290"/>
      <c r="E8" s="290"/>
    </row>
    <row r="9" spans="1:5" ht="41.25" customHeight="1" x14ac:dyDescent="0.3">
      <c r="A9" s="290"/>
      <c r="B9" s="290"/>
      <c r="C9" s="175" t="s">
        <v>304</v>
      </c>
      <c r="D9" s="175" t="s">
        <v>305</v>
      </c>
      <c r="E9" s="175" t="s">
        <v>306</v>
      </c>
    </row>
    <row r="10" spans="1:5" ht="36" x14ac:dyDescent="0.3">
      <c r="A10" s="176" t="s">
        <v>307</v>
      </c>
      <c r="B10" s="176" t="s">
        <v>308</v>
      </c>
      <c r="C10" s="179">
        <f>C11+C19</f>
        <v>65140344.340000033</v>
      </c>
      <c r="D10" s="179">
        <f t="shared" ref="D10:E10" si="0">D11+D19</f>
        <v>0</v>
      </c>
      <c r="E10" s="179">
        <f t="shared" si="0"/>
        <v>0</v>
      </c>
    </row>
    <row r="11" spans="1:5" ht="36" x14ac:dyDescent="0.3">
      <c r="A11" s="176" t="s">
        <v>309</v>
      </c>
      <c r="B11" s="176" t="s">
        <v>310</v>
      </c>
      <c r="C11" s="179">
        <f>C12</f>
        <v>0</v>
      </c>
      <c r="D11" s="179">
        <f t="shared" ref="D11:E11" si="1">D12</f>
        <v>0</v>
      </c>
      <c r="E11" s="179">
        <f t="shared" si="1"/>
        <v>0</v>
      </c>
    </row>
    <row r="12" spans="1:5" ht="36" x14ac:dyDescent="0.3">
      <c r="A12" s="176" t="s">
        <v>311</v>
      </c>
      <c r="B12" s="176" t="s">
        <v>312</v>
      </c>
      <c r="C12" s="177">
        <f>C13+C16</f>
        <v>0</v>
      </c>
      <c r="D12" s="177">
        <f t="shared" ref="D12:E12" si="2">D13+D16</f>
        <v>0</v>
      </c>
      <c r="E12" s="177">
        <f t="shared" si="2"/>
        <v>0</v>
      </c>
    </row>
    <row r="13" spans="1:5" ht="36" x14ac:dyDescent="0.3">
      <c r="A13" s="176" t="s">
        <v>313</v>
      </c>
      <c r="B13" s="176" t="s">
        <v>314</v>
      </c>
      <c r="C13" s="181">
        <f>C14</f>
        <v>1000000</v>
      </c>
      <c r="D13" s="181">
        <f t="shared" ref="D13:E13" si="3">D14</f>
        <v>1000000</v>
      </c>
      <c r="E13" s="181">
        <f t="shared" si="3"/>
        <v>1000000</v>
      </c>
    </row>
    <row r="14" spans="1:5" ht="60" x14ac:dyDescent="0.3">
      <c r="A14" s="176" t="s">
        <v>315</v>
      </c>
      <c r="B14" s="176" t="s">
        <v>316</v>
      </c>
      <c r="C14" s="181">
        <f>C15</f>
        <v>1000000</v>
      </c>
      <c r="D14" s="181">
        <f t="shared" ref="D14:E14" si="4">D15</f>
        <v>1000000</v>
      </c>
      <c r="E14" s="181">
        <f t="shared" si="4"/>
        <v>1000000</v>
      </c>
    </row>
    <row r="15" spans="1:5" ht="72" x14ac:dyDescent="0.3">
      <c r="A15" s="176" t="s">
        <v>317</v>
      </c>
      <c r="B15" s="176" t="s">
        <v>318</v>
      </c>
      <c r="C15" s="181">
        <v>1000000</v>
      </c>
      <c r="D15" s="181">
        <v>1000000</v>
      </c>
      <c r="E15" s="181">
        <v>1000000</v>
      </c>
    </row>
    <row r="16" spans="1:5" ht="36" x14ac:dyDescent="0.3">
      <c r="A16" s="176" t="s">
        <v>319</v>
      </c>
      <c r="B16" s="176" t="s">
        <v>320</v>
      </c>
      <c r="C16" s="181">
        <f>C17</f>
        <v>-1000000</v>
      </c>
      <c r="D16" s="181">
        <f t="shared" ref="D16:E16" si="5">D17</f>
        <v>-1000000</v>
      </c>
      <c r="E16" s="181">
        <f t="shared" si="5"/>
        <v>-1000000</v>
      </c>
    </row>
    <row r="17" spans="1:5" ht="60" x14ac:dyDescent="0.3">
      <c r="A17" s="176" t="s">
        <v>321</v>
      </c>
      <c r="B17" s="176" t="s">
        <v>322</v>
      </c>
      <c r="C17" s="181">
        <f>C18</f>
        <v>-1000000</v>
      </c>
      <c r="D17" s="181">
        <f t="shared" ref="D17:E17" si="6">D18</f>
        <v>-1000000</v>
      </c>
      <c r="E17" s="181">
        <f t="shared" si="6"/>
        <v>-1000000</v>
      </c>
    </row>
    <row r="18" spans="1:5" ht="72" x14ac:dyDescent="0.3">
      <c r="A18" s="176" t="s">
        <v>323</v>
      </c>
      <c r="B18" s="176" t="s">
        <v>324</v>
      </c>
      <c r="C18" s="181">
        <v>-1000000</v>
      </c>
      <c r="D18" s="181">
        <v>-1000000</v>
      </c>
      <c r="E18" s="181">
        <v>-1000000</v>
      </c>
    </row>
    <row r="19" spans="1:5" ht="24" x14ac:dyDescent="0.3">
      <c r="A19" s="176" t="s">
        <v>325</v>
      </c>
      <c r="B19" s="176" t="s">
        <v>326</v>
      </c>
      <c r="C19" s="180">
        <f>C20+C29</f>
        <v>65140344.340000033</v>
      </c>
      <c r="D19" s="178">
        <v>0</v>
      </c>
      <c r="E19" s="178">
        <v>0</v>
      </c>
    </row>
    <row r="20" spans="1:5" x14ac:dyDescent="0.3">
      <c r="A20" s="292" t="s">
        <v>327</v>
      </c>
      <c r="B20" s="285" t="s">
        <v>328</v>
      </c>
      <c r="C20" s="289">
        <f>C23</f>
        <v>-819243702</v>
      </c>
      <c r="D20" s="289">
        <f t="shared" ref="D20:E20" si="7">D23</f>
        <v>-668035518</v>
      </c>
      <c r="E20" s="289">
        <f t="shared" si="7"/>
        <v>-771062359</v>
      </c>
    </row>
    <row r="21" spans="1:5" x14ac:dyDescent="0.3">
      <c r="A21" s="292"/>
      <c r="B21" s="285"/>
      <c r="C21" s="289"/>
      <c r="D21" s="289"/>
      <c r="E21" s="289"/>
    </row>
    <row r="22" spans="1:5" x14ac:dyDescent="0.3">
      <c r="A22" s="292"/>
      <c r="B22" s="285"/>
      <c r="C22" s="289"/>
      <c r="D22" s="289"/>
      <c r="E22" s="289"/>
    </row>
    <row r="23" spans="1:5" x14ac:dyDescent="0.3">
      <c r="A23" s="285" t="s">
        <v>329</v>
      </c>
      <c r="B23" s="285" t="s">
        <v>330</v>
      </c>
      <c r="C23" s="287">
        <f>C25</f>
        <v>-819243702</v>
      </c>
      <c r="D23" s="287">
        <f t="shared" ref="D23:E23" si="8">D25</f>
        <v>-668035518</v>
      </c>
      <c r="E23" s="287">
        <f t="shared" si="8"/>
        <v>-771062359</v>
      </c>
    </row>
    <row r="24" spans="1:5" x14ac:dyDescent="0.3">
      <c r="A24" s="285"/>
      <c r="B24" s="285"/>
      <c r="C24" s="287"/>
      <c r="D24" s="287"/>
      <c r="E24" s="287"/>
    </row>
    <row r="25" spans="1:5" x14ac:dyDescent="0.3">
      <c r="A25" s="285" t="s">
        <v>331</v>
      </c>
      <c r="B25" s="285" t="s">
        <v>332</v>
      </c>
      <c r="C25" s="287">
        <f>C27</f>
        <v>-819243702</v>
      </c>
      <c r="D25" s="287">
        <f t="shared" ref="D25:E25" si="9">D27</f>
        <v>-668035518</v>
      </c>
      <c r="E25" s="287">
        <f t="shared" si="9"/>
        <v>-771062359</v>
      </c>
    </row>
    <row r="26" spans="1:5" x14ac:dyDescent="0.3">
      <c r="A26" s="285"/>
      <c r="B26" s="285"/>
      <c r="C26" s="287"/>
      <c r="D26" s="287"/>
      <c r="E26" s="287"/>
    </row>
    <row r="27" spans="1:5" ht="35.25" customHeight="1" x14ac:dyDescent="0.3">
      <c r="A27" s="285" t="s">
        <v>333</v>
      </c>
      <c r="B27" s="285" t="s">
        <v>334</v>
      </c>
      <c r="C27" s="287">
        <v>-819243702</v>
      </c>
      <c r="D27" s="287">
        <v>-668035518</v>
      </c>
      <c r="E27" s="287">
        <v>-771062359</v>
      </c>
    </row>
    <row r="28" spans="1:5" x14ac:dyDescent="0.3">
      <c r="A28" s="285"/>
      <c r="B28" s="285"/>
      <c r="C28" s="287"/>
      <c r="D28" s="287"/>
      <c r="E28" s="287"/>
    </row>
    <row r="29" spans="1:5" x14ac:dyDescent="0.3">
      <c r="A29" s="285" t="s">
        <v>335</v>
      </c>
      <c r="B29" s="285" t="s">
        <v>336</v>
      </c>
      <c r="C29" s="286">
        <f>C32</f>
        <v>884384046.34000003</v>
      </c>
      <c r="D29" s="286">
        <f t="shared" ref="D29:E29" si="10">D32</f>
        <v>668035518</v>
      </c>
      <c r="E29" s="286">
        <f t="shared" si="10"/>
        <v>771062359</v>
      </c>
    </row>
    <row r="30" spans="1:5" x14ac:dyDescent="0.3">
      <c r="A30" s="285"/>
      <c r="B30" s="285"/>
      <c r="C30" s="286"/>
      <c r="D30" s="286"/>
      <c r="E30" s="286"/>
    </row>
    <row r="31" spans="1:5" x14ac:dyDescent="0.3">
      <c r="A31" s="285"/>
      <c r="B31" s="285"/>
      <c r="C31" s="286"/>
      <c r="D31" s="286"/>
      <c r="E31" s="286"/>
    </row>
    <row r="32" spans="1:5" ht="20.25" customHeight="1" x14ac:dyDescent="0.3">
      <c r="A32" s="285" t="s">
        <v>337</v>
      </c>
      <c r="B32" s="285" t="s">
        <v>338</v>
      </c>
      <c r="C32" s="287">
        <f>C34</f>
        <v>884384046.34000003</v>
      </c>
      <c r="D32" s="287">
        <f t="shared" ref="D32:E32" si="11">D34</f>
        <v>668035518</v>
      </c>
      <c r="E32" s="287">
        <f t="shared" si="11"/>
        <v>771062359</v>
      </c>
    </row>
    <row r="33" spans="1:5" x14ac:dyDescent="0.3">
      <c r="A33" s="285"/>
      <c r="B33" s="285"/>
      <c r="C33" s="287"/>
      <c r="D33" s="287"/>
      <c r="E33" s="287"/>
    </row>
    <row r="34" spans="1:5" ht="20.25" customHeight="1" x14ac:dyDescent="0.3">
      <c r="A34" s="285" t="s">
        <v>339</v>
      </c>
      <c r="B34" s="285" t="s">
        <v>340</v>
      </c>
      <c r="C34" s="287">
        <f>C36</f>
        <v>884384046.34000003</v>
      </c>
      <c r="D34" s="287">
        <f t="shared" ref="D34:E34" si="12">D36</f>
        <v>668035518</v>
      </c>
      <c r="E34" s="287">
        <f t="shared" si="12"/>
        <v>771062359</v>
      </c>
    </row>
    <row r="35" spans="1:5" x14ac:dyDescent="0.3">
      <c r="A35" s="285"/>
      <c r="B35" s="285"/>
      <c r="C35" s="287"/>
      <c r="D35" s="287"/>
      <c r="E35" s="287"/>
    </row>
    <row r="36" spans="1:5" ht="44.25" customHeight="1" x14ac:dyDescent="0.3">
      <c r="A36" s="285" t="s">
        <v>341</v>
      </c>
      <c r="B36" s="285" t="s">
        <v>342</v>
      </c>
      <c r="C36" s="287">
        <v>884384046.34000003</v>
      </c>
      <c r="D36" s="287">
        <v>668035518</v>
      </c>
      <c r="E36" s="287">
        <v>771062359</v>
      </c>
    </row>
    <row r="37" spans="1:5" x14ac:dyDescent="0.3">
      <c r="A37" s="285"/>
      <c r="B37" s="285"/>
      <c r="C37" s="287"/>
      <c r="D37" s="287"/>
      <c r="E37" s="287"/>
    </row>
  </sheetData>
  <mergeCells count="45">
    <mergeCell ref="E29:E31"/>
    <mergeCell ref="C27:C28"/>
    <mergeCell ref="D27:D28"/>
    <mergeCell ref="E27:E28"/>
    <mergeCell ref="A25:A26"/>
    <mergeCell ref="B25:B26"/>
    <mergeCell ref="D29:D31"/>
    <mergeCell ref="C25:C26"/>
    <mergeCell ref="A27:A28"/>
    <mergeCell ref="B27:B28"/>
    <mergeCell ref="D25:D26"/>
    <mergeCell ref="E25:E26"/>
    <mergeCell ref="C1:E5"/>
    <mergeCell ref="C23:C24"/>
    <mergeCell ref="D23:D24"/>
    <mergeCell ref="E23:E24"/>
    <mergeCell ref="C20:C22"/>
    <mergeCell ref="C8:E8"/>
    <mergeCell ref="A6:E6"/>
    <mergeCell ref="D20:D22"/>
    <mergeCell ref="E20:E22"/>
    <mergeCell ref="A8:A9"/>
    <mergeCell ref="B8:B9"/>
    <mergeCell ref="B20:B22"/>
    <mergeCell ref="A23:A24"/>
    <mergeCell ref="B23:B24"/>
    <mergeCell ref="A20:A22"/>
    <mergeCell ref="D36:D37"/>
    <mergeCell ref="E36:E37"/>
    <mergeCell ref="D34:D35"/>
    <mergeCell ref="E34:E35"/>
    <mergeCell ref="D32:D33"/>
    <mergeCell ref="E32:E33"/>
    <mergeCell ref="A36:A37"/>
    <mergeCell ref="B36:B37"/>
    <mergeCell ref="C29:C31"/>
    <mergeCell ref="C32:C33"/>
    <mergeCell ref="C34:C35"/>
    <mergeCell ref="C36:C37"/>
    <mergeCell ref="A29:A31"/>
    <mergeCell ref="B29:B31"/>
    <mergeCell ref="A32:A33"/>
    <mergeCell ref="B32:B33"/>
    <mergeCell ref="A34:A35"/>
    <mergeCell ref="B34:B35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82"/>
  <sheetViews>
    <sheetView topLeftCell="A170" zoomScale="95" zoomScaleNormal="95" workbookViewId="0">
      <selection activeCell="A12" sqref="A12:E178"/>
    </sheetView>
  </sheetViews>
  <sheetFormatPr defaultRowHeight="14.4" x14ac:dyDescent="0.3"/>
  <cols>
    <col min="1" max="1" width="54.88671875" customWidth="1"/>
    <col min="2" max="2" width="20.109375" customWidth="1"/>
    <col min="3" max="3" width="13.109375" customWidth="1"/>
    <col min="4" max="4" width="14.5546875" customWidth="1"/>
    <col min="5" max="5" width="15.33203125" customWidth="1"/>
    <col min="6" max="6" width="17" customWidth="1"/>
    <col min="7" max="7" width="10.33203125" customWidth="1"/>
  </cols>
  <sheetData>
    <row r="1" spans="1:6" ht="15" customHeight="1" x14ac:dyDescent="0.3">
      <c r="B1" s="1"/>
      <c r="C1" s="294" t="s">
        <v>1105</v>
      </c>
      <c r="D1" s="294"/>
      <c r="E1" s="294"/>
    </row>
    <row r="2" spans="1:6" x14ac:dyDescent="0.3">
      <c r="B2" s="1"/>
      <c r="C2" s="294"/>
      <c r="D2" s="294"/>
      <c r="E2" s="294"/>
    </row>
    <row r="3" spans="1:6" x14ac:dyDescent="0.3">
      <c r="B3" s="1"/>
      <c r="C3" s="294"/>
      <c r="D3" s="294"/>
      <c r="E3" s="294"/>
    </row>
    <row r="4" spans="1:6" x14ac:dyDescent="0.3">
      <c r="B4" s="1"/>
      <c r="C4" s="294"/>
      <c r="D4" s="294"/>
      <c r="E4" s="294"/>
      <c r="F4" s="1"/>
    </row>
    <row r="5" spans="1:6" x14ac:dyDescent="0.3">
      <c r="B5" s="1"/>
      <c r="C5" s="294"/>
      <c r="D5" s="294"/>
      <c r="E5" s="294"/>
    </row>
    <row r="6" spans="1:6" ht="69.75" customHeight="1" x14ac:dyDescent="0.3">
      <c r="B6" s="1"/>
      <c r="C6" s="294"/>
      <c r="D6" s="294"/>
      <c r="E6" s="294"/>
    </row>
    <row r="7" spans="1:6" ht="36" customHeight="1" x14ac:dyDescent="0.3">
      <c r="B7" s="1"/>
      <c r="C7" s="1"/>
      <c r="D7" s="1"/>
      <c r="E7" s="1"/>
    </row>
    <row r="8" spans="1:6" ht="17.399999999999999" x14ac:dyDescent="0.3">
      <c r="A8" s="293" t="s">
        <v>143</v>
      </c>
      <c r="B8" s="293"/>
      <c r="C8" s="293"/>
      <c r="D8" s="293"/>
      <c r="E8" s="293"/>
    </row>
    <row r="9" spans="1:6" ht="17.399999999999999" x14ac:dyDescent="0.3">
      <c r="A9" s="293" t="s">
        <v>300</v>
      </c>
      <c r="B9" s="293"/>
      <c r="C9" s="293"/>
      <c r="D9" s="293"/>
      <c r="E9" s="293"/>
    </row>
    <row r="10" spans="1:6" ht="17.399999999999999" x14ac:dyDescent="0.3">
      <c r="A10" s="6"/>
      <c r="B10" s="6"/>
    </row>
    <row r="11" spans="1:6" x14ac:dyDescent="0.3">
      <c r="E11" t="s">
        <v>85</v>
      </c>
    </row>
    <row r="12" spans="1:6" ht="46.8" x14ac:dyDescent="0.3">
      <c r="A12" s="7" t="s">
        <v>0</v>
      </c>
      <c r="B12" s="35" t="s">
        <v>1</v>
      </c>
      <c r="C12" s="8" t="s">
        <v>230</v>
      </c>
      <c r="D12" s="8" t="s">
        <v>280</v>
      </c>
      <c r="E12" s="8" t="s">
        <v>281</v>
      </c>
    </row>
    <row r="13" spans="1:6" x14ac:dyDescent="0.3">
      <c r="A13" s="9" t="s">
        <v>229</v>
      </c>
      <c r="B13" s="36" t="s">
        <v>2</v>
      </c>
      <c r="C13" s="10">
        <f>C14+C121</f>
        <v>815876733.23000002</v>
      </c>
      <c r="D13" s="10">
        <f>D14+D121</f>
        <v>667035518</v>
      </c>
      <c r="E13" s="10">
        <f>E14+E121</f>
        <v>770062359</v>
      </c>
    </row>
    <row r="14" spans="1:6" x14ac:dyDescent="0.3">
      <c r="A14" s="9" t="s">
        <v>3</v>
      </c>
      <c r="B14" s="36" t="s">
        <v>4</v>
      </c>
      <c r="C14" s="10">
        <f>C15+C23+C33+C46+C49+C58+C63+C73+C82+C118</f>
        <v>362087595</v>
      </c>
      <c r="D14" s="10">
        <f>D15+D23+D33+D46+D49+D58+D63+D73+D82+D118</f>
        <v>212043172</v>
      </c>
      <c r="E14" s="10">
        <f>E15+E23+E33+E46+E49+E58+E63+E73+E82+E118</f>
        <v>222197323</v>
      </c>
    </row>
    <row r="15" spans="1:6" x14ac:dyDescent="0.3">
      <c r="A15" s="9" t="s">
        <v>5</v>
      </c>
      <c r="B15" s="36" t="s">
        <v>6</v>
      </c>
      <c r="C15" s="10">
        <f>C16</f>
        <v>298819268.12</v>
      </c>
      <c r="D15" s="10">
        <f>D16</f>
        <v>154020446</v>
      </c>
      <c r="E15" s="10">
        <f>E16</f>
        <v>164158843</v>
      </c>
    </row>
    <row r="16" spans="1:6" x14ac:dyDescent="0.3">
      <c r="A16" s="47" t="s">
        <v>7</v>
      </c>
      <c r="B16" s="37" t="s">
        <v>8</v>
      </c>
      <c r="C16" s="11">
        <f>SUM(C17:C22)</f>
        <v>298819268.12</v>
      </c>
      <c r="D16" s="11">
        <f>SUM(D17:D22)</f>
        <v>154020446</v>
      </c>
      <c r="E16" s="11">
        <f>SUM(E17:E22)</f>
        <v>164158843</v>
      </c>
    </row>
    <row r="17" spans="1:5" ht="72.75" customHeight="1" x14ac:dyDescent="0.3">
      <c r="A17" s="8" t="s">
        <v>292</v>
      </c>
      <c r="B17" s="37" t="s">
        <v>9</v>
      </c>
      <c r="C17" s="11">
        <v>200675300</v>
      </c>
      <c r="D17" s="11">
        <v>139401081</v>
      </c>
      <c r="E17" s="11">
        <v>148763657</v>
      </c>
    </row>
    <row r="18" spans="1:5" ht="88.5" customHeight="1" x14ac:dyDescent="0.3">
      <c r="A18" s="48" t="s">
        <v>81</v>
      </c>
      <c r="B18" s="38" t="s">
        <v>82</v>
      </c>
      <c r="C18" s="11">
        <v>1598300</v>
      </c>
      <c r="D18" s="11">
        <v>993606</v>
      </c>
      <c r="E18" s="11">
        <v>1059600</v>
      </c>
    </row>
    <row r="19" spans="1:5" ht="39" customHeight="1" x14ac:dyDescent="0.3">
      <c r="A19" s="48" t="s">
        <v>86</v>
      </c>
      <c r="B19" s="38" t="s">
        <v>87</v>
      </c>
      <c r="C19" s="11">
        <v>1983100</v>
      </c>
      <c r="D19" s="11">
        <v>1376192</v>
      </c>
      <c r="E19" s="11">
        <v>1399136</v>
      </c>
    </row>
    <row r="20" spans="1:5" ht="87.75" customHeight="1" x14ac:dyDescent="0.3">
      <c r="A20" s="63" t="s">
        <v>293</v>
      </c>
      <c r="B20" s="38" t="s">
        <v>178</v>
      </c>
      <c r="C20" s="11">
        <v>1342400</v>
      </c>
      <c r="D20" s="11">
        <v>1866919</v>
      </c>
      <c r="E20" s="11">
        <v>1997040</v>
      </c>
    </row>
    <row r="21" spans="1:5" ht="64.5" customHeight="1" x14ac:dyDescent="0.3">
      <c r="A21" s="48" t="s">
        <v>289</v>
      </c>
      <c r="B21" s="38" t="s">
        <v>282</v>
      </c>
      <c r="C21" s="11">
        <v>2984800</v>
      </c>
      <c r="D21" s="11">
        <v>789251</v>
      </c>
      <c r="E21" s="11">
        <v>831461</v>
      </c>
    </row>
    <row r="22" spans="1:5" ht="64.5" customHeight="1" x14ac:dyDescent="0.3">
      <c r="A22" s="48" t="s">
        <v>290</v>
      </c>
      <c r="B22" s="38" t="s">
        <v>283</v>
      </c>
      <c r="C22" s="11">
        <v>90235368.120000005</v>
      </c>
      <c r="D22" s="11">
        <v>9593397</v>
      </c>
      <c r="E22" s="11">
        <v>10107949</v>
      </c>
    </row>
    <row r="23" spans="1:5" ht="24.6" x14ac:dyDescent="0.3">
      <c r="A23" s="49" t="s">
        <v>10</v>
      </c>
      <c r="B23" s="36" t="s">
        <v>11</v>
      </c>
      <c r="C23" s="10">
        <f>C24</f>
        <v>10050000</v>
      </c>
      <c r="D23" s="10">
        <f>D24</f>
        <v>9806100</v>
      </c>
      <c r="E23" s="10">
        <f>E24</f>
        <v>9876200</v>
      </c>
    </row>
    <row r="24" spans="1:5" ht="31.5" customHeight="1" x14ac:dyDescent="0.3">
      <c r="A24" s="12" t="s">
        <v>12</v>
      </c>
      <c r="B24" s="37" t="s">
        <v>13</v>
      </c>
      <c r="C24" s="11">
        <f>C25+C27+C29+C31</f>
        <v>10050000</v>
      </c>
      <c r="D24" s="11">
        <f>D25+D27+D29+D31</f>
        <v>9806100</v>
      </c>
      <c r="E24" s="11">
        <f>E25+E27+E29+E31</f>
        <v>9876200</v>
      </c>
    </row>
    <row r="25" spans="1:5" ht="51" customHeight="1" x14ac:dyDescent="0.3">
      <c r="A25" s="12" t="s">
        <v>14</v>
      </c>
      <c r="B25" s="37" t="s">
        <v>15</v>
      </c>
      <c r="C25" s="11">
        <f>C26</f>
        <v>5264960</v>
      </c>
      <c r="D25" s="11">
        <f>D26</f>
        <v>5101700</v>
      </c>
      <c r="E25" s="11">
        <f>E26</f>
        <v>5144500</v>
      </c>
    </row>
    <row r="26" spans="1:5" ht="86.25" customHeight="1" x14ac:dyDescent="0.3">
      <c r="A26" s="22" t="s">
        <v>121</v>
      </c>
      <c r="B26" s="33" t="s">
        <v>122</v>
      </c>
      <c r="C26" s="11">
        <v>5264960</v>
      </c>
      <c r="D26" s="11">
        <v>5101700</v>
      </c>
      <c r="E26" s="11">
        <v>5144500</v>
      </c>
    </row>
    <row r="27" spans="1:5" ht="57" x14ac:dyDescent="0.3">
      <c r="A27" s="12" t="s">
        <v>16</v>
      </c>
      <c r="B27" s="37" t="s">
        <v>17</v>
      </c>
      <c r="C27" s="11">
        <f>C28</f>
        <v>30500</v>
      </c>
      <c r="D27" s="11">
        <f>D28</f>
        <v>26800</v>
      </c>
      <c r="E27" s="11">
        <f>E28</f>
        <v>27300</v>
      </c>
    </row>
    <row r="28" spans="1:5" ht="91.2" x14ac:dyDescent="0.3">
      <c r="A28" s="22" t="s">
        <v>123</v>
      </c>
      <c r="B28" s="33" t="s">
        <v>124</v>
      </c>
      <c r="C28" s="11">
        <v>30500</v>
      </c>
      <c r="D28" s="11">
        <v>26800</v>
      </c>
      <c r="E28" s="11">
        <v>27300</v>
      </c>
    </row>
    <row r="29" spans="1:5" ht="48.75" customHeight="1" x14ac:dyDescent="0.3">
      <c r="A29" s="12" t="s">
        <v>18</v>
      </c>
      <c r="B29" s="37" t="s">
        <v>19</v>
      </c>
      <c r="C29" s="11">
        <f>C30</f>
        <v>5468600</v>
      </c>
      <c r="D29" s="11">
        <f>D30</f>
        <v>5311800</v>
      </c>
      <c r="E29" s="11">
        <f>E30</f>
        <v>5358000</v>
      </c>
    </row>
    <row r="30" spans="1:5" ht="86.25" customHeight="1" x14ac:dyDescent="0.3">
      <c r="A30" s="22" t="s">
        <v>232</v>
      </c>
      <c r="B30" s="33" t="s">
        <v>125</v>
      </c>
      <c r="C30" s="11">
        <v>5468600</v>
      </c>
      <c r="D30" s="11">
        <v>5311800</v>
      </c>
      <c r="E30" s="11">
        <v>5358000</v>
      </c>
    </row>
    <row r="31" spans="1:5" ht="45.6" x14ac:dyDescent="0.3">
      <c r="A31" s="21" t="s">
        <v>20</v>
      </c>
      <c r="B31" s="37" t="s">
        <v>21</v>
      </c>
      <c r="C31" s="11">
        <f>C32</f>
        <v>-714060</v>
      </c>
      <c r="D31" s="11">
        <f>D32</f>
        <v>-634200</v>
      </c>
      <c r="E31" s="11">
        <f>E32</f>
        <v>-653600</v>
      </c>
    </row>
    <row r="32" spans="1:5" ht="79.8" x14ac:dyDescent="0.3">
      <c r="A32" s="22" t="s">
        <v>233</v>
      </c>
      <c r="B32" s="33" t="s">
        <v>126</v>
      </c>
      <c r="C32" s="11">
        <v>-714060</v>
      </c>
      <c r="D32" s="11">
        <v>-634200</v>
      </c>
      <c r="E32" s="11">
        <v>-653600</v>
      </c>
    </row>
    <row r="33" spans="1:5" x14ac:dyDescent="0.3">
      <c r="A33" s="50" t="s">
        <v>22</v>
      </c>
      <c r="B33" s="39" t="s">
        <v>23</v>
      </c>
      <c r="C33" s="10">
        <f>C35+C40+C42+C44</f>
        <v>24647100</v>
      </c>
      <c r="D33" s="10">
        <f>D35+D40+D42+D44</f>
        <v>8842874</v>
      </c>
      <c r="E33" s="10">
        <f>E35+E40+E42+E44</f>
        <v>9088528</v>
      </c>
    </row>
    <row r="34" spans="1:5" ht="22.8" x14ac:dyDescent="0.3">
      <c r="A34" s="51" t="s">
        <v>70</v>
      </c>
      <c r="B34" s="40" t="s">
        <v>262</v>
      </c>
      <c r="C34" s="11">
        <f>C35</f>
        <v>2205000</v>
      </c>
      <c r="D34" s="11">
        <f>D35</f>
        <v>1131232</v>
      </c>
      <c r="E34" s="11">
        <f>E35</f>
        <v>1211942</v>
      </c>
    </row>
    <row r="35" spans="1:5" ht="22.8" x14ac:dyDescent="0.3">
      <c r="A35" s="21" t="s">
        <v>70</v>
      </c>
      <c r="B35" s="40" t="s">
        <v>73</v>
      </c>
      <c r="C35" s="11">
        <f>C36+C38</f>
        <v>2205000</v>
      </c>
      <c r="D35" s="11">
        <f>D36+D38</f>
        <v>1131232</v>
      </c>
      <c r="E35" s="11">
        <f>E36+E38</f>
        <v>1211942</v>
      </c>
    </row>
    <row r="36" spans="1:5" ht="30.75" customHeight="1" x14ac:dyDescent="0.3">
      <c r="A36" s="21" t="s">
        <v>72</v>
      </c>
      <c r="B36" s="40" t="s">
        <v>71</v>
      </c>
      <c r="C36" s="11">
        <f>C37</f>
        <v>1672200</v>
      </c>
      <c r="D36" s="11">
        <f>D37</f>
        <v>853405</v>
      </c>
      <c r="E36" s="11">
        <f>E37</f>
        <v>942914</v>
      </c>
    </row>
    <row r="37" spans="1:5" ht="22.8" x14ac:dyDescent="0.3">
      <c r="A37" s="21" t="s">
        <v>72</v>
      </c>
      <c r="B37" s="40" t="s">
        <v>74</v>
      </c>
      <c r="C37" s="11">
        <v>1672200</v>
      </c>
      <c r="D37" s="11">
        <v>853405</v>
      </c>
      <c r="E37" s="11">
        <v>942914</v>
      </c>
    </row>
    <row r="38" spans="1:5" ht="34.200000000000003" x14ac:dyDescent="0.3">
      <c r="A38" s="21" t="s">
        <v>76</v>
      </c>
      <c r="B38" s="40" t="s">
        <v>75</v>
      </c>
      <c r="C38" s="11">
        <f>C39</f>
        <v>532800</v>
      </c>
      <c r="D38" s="11">
        <f>D39</f>
        <v>277827</v>
      </c>
      <c r="E38" s="11">
        <f>E39</f>
        <v>269028</v>
      </c>
    </row>
    <row r="39" spans="1:5" ht="45.6" x14ac:dyDescent="0.3">
      <c r="A39" s="12" t="s">
        <v>234</v>
      </c>
      <c r="B39" s="37" t="s">
        <v>77</v>
      </c>
      <c r="C39" s="11">
        <v>532800</v>
      </c>
      <c r="D39" s="11">
        <v>277827</v>
      </c>
      <c r="E39" s="11">
        <v>269028</v>
      </c>
    </row>
    <row r="40" spans="1:5" x14ac:dyDescent="0.3">
      <c r="A40" s="52" t="s">
        <v>24</v>
      </c>
      <c r="B40" s="37" t="s">
        <v>25</v>
      </c>
      <c r="C40" s="11">
        <f>C41</f>
        <v>7300</v>
      </c>
      <c r="D40" s="11">
        <f>D41</f>
        <v>0</v>
      </c>
      <c r="E40" s="11">
        <f>E41</f>
        <v>0</v>
      </c>
    </row>
    <row r="41" spans="1:5" x14ac:dyDescent="0.3">
      <c r="A41" s="52" t="s">
        <v>24</v>
      </c>
      <c r="B41" s="37" t="s">
        <v>26</v>
      </c>
      <c r="C41" s="11">
        <v>7300</v>
      </c>
      <c r="D41" s="11"/>
      <c r="E41" s="11"/>
    </row>
    <row r="42" spans="1:5" x14ac:dyDescent="0.3">
      <c r="A42" s="52" t="s">
        <v>27</v>
      </c>
      <c r="B42" s="37" t="s">
        <v>28</v>
      </c>
      <c r="C42" s="11">
        <f>C43</f>
        <v>19485200</v>
      </c>
      <c r="D42" s="11">
        <f>D43</f>
        <v>4023047</v>
      </c>
      <c r="E42" s="11">
        <f>E43</f>
        <v>4187991</v>
      </c>
    </row>
    <row r="43" spans="1:5" x14ac:dyDescent="0.3">
      <c r="A43" s="12" t="s">
        <v>27</v>
      </c>
      <c r="B43" s="37" t="s">
        <v>29</v>
      </c>
      <c r="C43" s="11">
        <v>19485200</v>
      </c>
      <c r="D43" s="11">
        <v>4023047</v>
      </c>
      <c r="E43" s="11">
        <v>4187991</v>
      </c>
    </row>
    <row r="44" spans="1:5" ht="22.8" x14ac:dyDescent="0.3">
      <c r="A44" s="22" t="s">
        <v>90</v>
      </c>
      <c r="B44" s="33" t="s">
        <v>91</v>
      </c>
      <c r="C44" s="11">
        <f>C45</f>
        <v>2949600</v>
      </c>
      <c r="D44" s="11">
        <f>D45</f>
        <v>3688595</v>
      </c>
      <c r="E44" s="11">
        <f>E45</f>
        <v>3688595</v>
      </c>
    </row>
    <row r="45" spans="1:5" ht="29.25" customHeight="1" x14ac:dyDescent="0.3">
      <c r="A45" s="22" t="s">
        <v>92</v>
      </c>
      <c r="B45" s="33" t="s">
        <v>93</v>
      </c>
      <c r="C45" s="11">
        <v>2949600</v>
      </c>
      <c r="D45" s="11">
        <v>3688595</v>
      </c>
      <c r="E45" s="11">
        <v>3688595</v>
      </c>
    </row>
    <row r="46" spans="1:5" ht="16.5" customHeight="1" x14ac:dyDescent="0.3">
      <c r="A46" s="53" t="s">
        <v>30</v>
      </c>
      <c r="B46" s="36" t="s">
        <v>31</v>
      </c>
      <c r="C46" s="10">
        <f t="shared" ref="C46:E47" si="0">C47</f>
        <v>1850000</v>
      </c>
      <c r="D46" s="10">
        <f t="shared" si="0"/>
        <v>2077118</v>
      </c>
      <c r="E46" s="10">
        <f t="shared" si="0"/>
        <v>2077118</v>
      </c>
    </row>
    <row r="47" spans="1:5" ht="22.8" x14ac:dyDescent="0.3">
      <c r="A47" s="12" t="s">
        <v>32</v>
      </c>
      <c r="B47" s="37" t="s">
        <v>33</v>
      </c>
      <c r="C47" s="11">
        <f t="shared" si="0"/>
        <v>1850000</v>
      </c>
      <c r="D47" s="11">
        <f t="shared" si="0"/>
        <v>2077118</v>
      </c>
      <c r="E47" s="11">
        <f t="shared" si="0"/>
        <v>2077118</v>
      </c>
    </row>
    <row r="48" spans="1:5" ht="34.200000000000003" x14ac:dyDescent="0.3">
      <c r="A48" s="12" t="s">
        <v>34</v>
      </c>
      <c r="B48" s="37" t="s">
        <v>35</v>
      </c>
      <c r="C48" s="11">
        <v>1850000</v>
      </c>
      <c r="D48" s="11">
        <v>2077118</v>
      </c>
      <c r="E48" s="11">
        <v>2077118</v>
      </c>
    </row>
    <row r="49" spans="1:5" ht="36" x14ac:dyDescent="0.3">
      <c r="A49" s="53" t="s">
        <v>36</v>
      </c>
      <c r="B49" s="36" t="s">
        <v>37</v>
      </c>
      <c r="C49" s="10">
        <f>C50+C55</f>
        <v>19591200</v>
      </c>
      <c r="D49" s="10">
        <f>D50+D55</f>
        <v>27534872</v>
      </c>
      <c r="E49" s="10">
        <f>E50+E55</f>
        <v>27534872</v>
      </c>
    </row>
    <row r="50" spans="1:5" ht="64.5" customHeight="1" x14ac:dyDescent="0.3">
      <c r="A50" s="12" t="s">
        <v>38</v>
      </c>
      <c r="B50" s="37" t="s">
        <v>39</v>
      </c>
      <c r="C50" s="11">
        <f>C51+C53</f>
        <v>19591200</v>
      </c>
      <c r="D50" s="11">
        <f>D51+D53</f>
        <v>27442526</v>
      </c>
      <c r="E50" s="11">
        <f>E51+E53</f>
        <v>27442526</v>
      </c>
    </row>
    <row r="51" spans="1:5" ht="45.6" x14ac:dyDescent="0.3">
      <c r="A51" s="12" t="s">
        <v>40</v>
      </c>
      <c r="B51" s="37" t="s">
        <v>41</v>
      </c>
      <c r="C51" s="11">
        <f>C52</f>
        <v>19499600</v>
      </c>
      <c r="D51" s="11">
        <f>D52</f>
        <v>27438296</v>
      </c>
      <c r="E51" s="11">
        <f>E52</f>
        <v>27438296</v>
      </c>
    </row>
    <row r="52" spans="1:5" ht="68.400000000000006" x14ac:dyDescent="0.3">
      <c r="A52" s="12" t="s">
        <v>88</v>
      </c>
      <c r="B52" s="37" t="s">
        <v>89</v>
      </c>
      <c r="C52" s="11">
        <v>19499600</v>
      </c>
      <c r="D52" s="11">
        <v>27438296</v>
      </c>
      <c r="E52" s="11">
        <v>27438296</v>
      </c>
    </row>
    <row r="53" spans="1:5" ht="64.5" customHeight="1" x14ac:dyDescent="0.3">
      <c r="A53" s="12" t="s">
        <v>235</v>
      </c>
      <c r="B53" s="37" t="s">
        <v>42</v>
      </c>
      <c r="C53" s="11">
        <f>C54</f>
        <v>91600</v>
      </c>
      <c r="D53" s="11">
        <f>D54</f>
        <v>4230</v>
      </c>
      <c r="E53" s="11">
        <f>E54</f>
        <v>4230</v>
      </c>
    </row>
    <row r="54" spans="1:5" ht="51" customHeight="1" x14ac:dyDescent="0.3">
      <c r="A54" s="12" t="s">
        <v>43</v>
      </c>
      <c r="B54" s="37" t="s">
        <v>44</v>
      </c>
      <c r="C54" s="11">
        <v>91600</v>
      </c>
      <c r="D54" s="11">
        <v>4230</v>
      </c>
      <c r="E54" s="11">
        <v>4230</v>
      </c>
    </row>
    <row r="55" spans="1:5" ht="26.25" customHeight="1" x14ac:dyDescent="0.3">
      <c r="A55" s="12" t="s">
        <v>179</v>
      </c>
      <c r="B55" s="37" t="s">
        <v>180</v>
      </c>
      <c r="C55" s="11">
        <f t="shared" ref="C55:E56" si="1">SUM(C56)</f>
        <v>0</v>
      </c>
      <c r="D55" s="11">
        <f t="shared" si="1"/>
        <v>92346</v>
      </c>
      <c r="E55" s="11">
        <f t="shared" si="1"/>
        <v>92346</v>
      </c>
    </row>
    <row r="56" spans="1:5" ht="37.5" customHeight="1" x14ac:dyDescent="0.3">
      <c r="A56" s="12" t="s">
        <v>181</v>
      </c>
      <c r="B56" s="37" t="s">
        <v>182</v>
      </c>
      <c r="C56" s="11">
        <f t="shared" si="1"/>
        <v>0</v>
      </c>
      <c r="D56" s="11">
        <f t="shared" si="1"/>
        <v>92346</v>
      </c>
      <c r="E56" s="11">
        <f t="shared" si="1"/>
        <v>92346</v>
      </c>
    </row>
    <row r="57" spans="1:5" ht="42" customHeight="1" x14ac:dyDescent="0.3">
      <c r="A57" s="12" t="s">
        <v>183</v>
      </c>
      <c r="B57" s="37" t="s">
        <v>184</v>
      </c>
      <c r="C57" s="11">
        <v>0</v>
      </c>
      <c r="D57" s="11">
        <v>92346</v>
      </c>
      <c r="E57" s="11">
        <v>92346</v>
      </c>
    </row>
    <row r="58" spans="1:5" x14ac:dyDescent="0.3">
      <c r="A58" s="53" t="s">
        <v>45</v>
      </c>
      <c r="B58" s="36" t="s">
        <v>46</v>
      </c>
      <c r="C58" s="10">
        <f>C59+C61</f>
        <v>733000</v>
      </c>
      <c r="D58" s="10">
        <f>D59+D61</f>
        <v>61902</v>
      </c>
      <c r="E58" s="10">
        <f>E59+E61</f>
        <v>61902</v>
      </c>
    </row>
    <row r="59" spans="1:5" ht="18.75" customHeight="1" x14ac:dyDescent="0.3">
      <c r="A59" s="12" t="s">
        <v>47</v>
      </c>
      <c r="B59" s="37" t="s">
        <v>48</v>
      </c>
      <c r="C59" s="11">
        <f>C60</f>
        <v>732550</v>
      </c>
      <c r="D59" s="11">
        <f>D60</f>
        <v>61902</v>
      </c>
      <c r="E59" s="11">
        <f>E60</f>
        <v>61902</v>
      </c>
    </row>
    <row r="60" spans="1:5" ht="22.8" x14ac:dyDescent="0.3">
      <c r="A60" s="12" t="s">
        <v>49</v>
      </c>
      <c r="B60" s="37" t="s">
        <v>50</v>
      </c>
      <c r="C60" s="11">
        <v>732550</v>
      </c>
      <c r="D60" s="11">
        <v>61902</v>
      </c>
      <c r="E60" s="11">
        <v>61902</v>
      </c>
    </row>
    <row r="61" spans="1:5" x14ac:dyDescent="0.3">
      <c r="A61" s="12" t="s">
        <v>185</v>
      </c>
      <c r="B61" s="37" t="s">
        <v>187</v>
      </c>
      <c r="C61" s="11">
        <f>SUM(C62)</f>
        <v>450</v>
      </c>
      <c r="D61" s="11">
        <f>SUM(D62)</f>
        <v>0</v>
      </c>
      <c r="E61" s="11">
        <f>SUM(E62)</f>
        <v>0</v>
      </c>
    </row>
    <row r="62" spans="1:5" x14ac:dyDescent="0.3">
      <c r="A62" s="12" t="s">
        <v>186</v>
      </c>
      <c r="B62" s="37" t="s">
        <v>188</v>
      </c>
      <c r="C62" s="11">
        <v>450</v>
      </c>
      <c r="D62" s="11">
        <v>0</v>
      </c>
      <c r="E62" s="11">
        <v>0</v>
      </c>
    </row>
    <row r="63" spans="1:5" ht="24" x14ac:dyDescent="0.3">
      <c r="A63" s="53" t="s">
        <v>51</v>
      </c>
      <c r="B63" s="36" t="s">
        <v>52</v>
      </c>
      <c r="C63" s="10">
        <f>C64+C70</f>
        <v>2614000</v>
      </c>
      <c r="D63" s="10">
        <f>D64+D70</f>
        <v>9006900</v>
      </c>
      <c r="E63" s="10">
        <f>E64+E70</f>
        <v>9006900</v>
      </c>
    </row>
    <row r="64" spans="1:5" x14ac:dyDescent="0.3">
      <c r="A64" s="12" t="s">
        <v>53</v>
      </c>
      <c r="B64" s="37" t="s">
        <v>54</v>
      </c>
      <c r="C64" s="11">
        <f>C65+C67</f>
        <v>2613350</v>
      </c>
      <c r="D64" s="11">
        <f t="shared" ref="D64:E65" si="2">D65</f>
        <v>9006900</v>
      </c>
      <c r="E64" s="11">
        <f t="shared" si="2"/>
        <v>9006900</v>
      </c>
    </row>
    <row r="65" spans="1:5" x14ac:dyDescent="0.3">
      <c r="A65" s="52" t="s">
        <v>55</v>
      </c>
      <c r="B65" s="37" t="s">
        <v>56</v>
      </c>
      <c r="C65" s="11">
        <f>C66</f>
        <v>2610550</v>
      </c>
      <c r="D65" s="11">
        <f t="shared" si="2"/>
        <v>9006900</v>
      </c>
      <c r="E65" s="11">
        <f t="shared" si="2"/>
        <v>9006900</v>
      </c>
    </row>
    <row r="66" spans="1:5" ht="28.5" customHeight="1" x14ac:dyDescent="0.3">
      <c r="A66" s="12" t="s">
        <v>57</v>
      </c>
      <c r="B66" s="37" t="s">
        <v>58</v>
      </c>
      <c r="C66" s="11">
        <v>2610550</v>
      </c>
      <c r="D66" s="11">
        <v>9006900</v>
      </c>
      <c r="E66" s="11">
        <v>9006900</v>
      </c>
    </row>
    <row r="67" spans="1:5" ht="18" customHeight="1" x14ac:dyDescent="0.3">
      <c r="A67" s="12" t="s">
        <v>1123</v>
      </c>
      <c r="B67" s="37" t="s">
        <v>1120</v>
      </c>
      <c r="C67" s="11">
        <f>C68</f>
        <v>2800</v>
      </c>
      <c r="D67" s="11">
        <f t="shared" ref="D67:E67" si="3">D68</f>
        <v>0</v>
      </c>
      <c r="E67" s="11">
        <f t="shared" si="3"/>
        <v>0</v>
      </c>
    </row>
    <row r="68" spans="1:5" ht="37.5" customHeight="1" x14ac:dyDescent="0.3">
      <c r="A68" s="12" t="s">
        <v>1122</v>
      </c>
      <c r="B68" s="37" t="s">
        <v>1119</v>
      </c>
      <c r="C68" s="11">
        <f>C69</f>
        <v>2800</v>
      </c>
      <c r="D68" s="11">
        <f t="shared" ref="D68:E68" si="4">D69</f>
        <v>0</v>
      </c>
      <c r="E68" s="11">
        <f t="shared" si="4"/>
        <v>0</v>
      </c>
    </row>
    <row r="69" spans="1:5" ht="41.25" customHeight="1" x14ac:dyDescent="0.3">
      <c r="A69" s="12" t="s">
        <v>1121</v>
      </c>
      <c r="B69" s="37" t="s">
        <v>1118</v>
      </c>
      <c r="C69" s="11">
        <v>2800</v>
      </c>
      <c r="D69" s="11">
        <v>0</v>
      </c>
      <c r="E69" s="11">
        <v>0</v>
      </c>
    </row>
    <row r="70" spans="1:5" ht="19.5" customHeight="1" x14ac:dyDescent="0.3">
      <c r="A70" s="12" t="s">
        <v>189</v>
      </c>
      <c r="B70" s="37" t="s">
        <v>190</v>
      </c>
      <c r="C70" s="11">
        <f t="shared" ref="C70:E71" si="5">SUM(C71)</f>
        <v>650</v>
      </c>
      <c r="D70" s="11">
        <f t="shared" si="5"/>
        <v>0</v>
      </c>
      <c r="E70" s="11">
        <f t="shared" si="5"/>
        <v>0</v>
      </c>
    </row>
    <row r="71" spans="1:5" ht="18.75" customHeight="1" x14ac:dyDescent="0.3">
      <c r="A71" s="12" t="s">
        <v>191</v>
      </c>
      <c r="B71" s="37" t="s">
        <v>192</v>
      </c>
      <c r="C71" s="11">
        <f t="shared" si="5"/>
        <v>650</v>
      </c>
      <c r="D71" s="11">
        <f t="shared" si="5"/>
        <v>0</v>
      </c>
      <c r="E71" s="11">
        <f t="shared" si="5"/>
        <v>0</v>
      </c>
    </row>
    <row r="72" spans="1:5" ht="25.5" customHeight="1" x14ac:dyDescent="0.3">
      <c r="A72" s="12" t="s">
        <v>193</v>
      </c>
      <c r="B72" s="37" t="s">
        <v>194</v>
      </c>
      <c r="C72" s="11">
        <v>650</v>
      </c>
      <c r="D72" s="11">
        <v>0</v>
      </c>
      <c r="E72" s="11">
        <v>0</v>
      </c>
    </row>
    <row r="73" spans="1:5" ht="24.75" customHeight="1" x14ac:dyDescent="0.3">
      <c r="A73" s="25" t="s">
        <v>113</v>
      </c>
      <c r="B73" s="41" t="s">
        <v>114</v>
      </c>
      <c r="C73" s="10">
        <f>C79+C74</f>
        <v>2376400</v>
      </c>
      <c r="D73" s="10">
        <f>D79+D74+D77</f>
        <v>300000</v>
      </c>
      <c r="E73" s="10">
        <f>E79+E74+E77</f>
        <v>0</v>
      </c>
    </row>
    <row r="74" spans="1:5" ht="66" customHeight="1" x14ac:dyDescent="0.3">
      <c r="A74" s="48" t="s">
        <v>195</v>
      </c>
      <c r="B74" s="32" t="s">
        <v>196</v>
      </c>
      <c r="C74" s="11">
        <f>SUM(C75)+C77</f>
        <v>311000</v>
      </c>
      <c r="D74" s="11">
        <f t="shared" ref="C74:E75" si="6">SUM(D75)</f>
        <v>0</v>
      </c>
      <c r="E74" s="11">
        <f t="shared" si="6"/>
        <v>0</v>
      </c>
    </row>
    <row r="75" spans="1:5" ht="78" customHeight="1" x14ac:dyDescent="0.3">
      <c r="A75" s="22" t="s">
        <v>197</v>
      </c>
      <c r="B75" s="32" t="s">
        <v>201</v>
      </c>
      <c r="C75" s="11">
        <f t="shared" si="6"/>
        <v>287500</v>
      </c>
      <c r="D75" s="11">
        <f t="shared" si="6"/>
        <v>0</v>
      </c>
      <c r="E75" s="11">
        <f t="shared" si="6"/>
        <v>0</v>
      </c>
    </row>
    <row r="76" spans="1:5" ht="70.5" customHeight="1" x14ac:dyDescent="0.3">
      <c r="A76" s="22" t="s">
        <v>198</v>
      </c>
      <c r="B76" s="32" t="s">
        <v>202</v>
      </c>
      <c r="C76" s="11">
        <v>287500</v>
      </c>
      <c r="D76" s="11">
        <v>0</v>
      </c>
      <c r="E76" s="11">
        <v>0</v>
      </c>
    </row>
    <row r="77" spans="1:5" ht="64.5" customHeight="1" x14ac:dyDescent="0.3">
      <c r="A77" s="22" t="s">
        <v>199</v>
      </c>
      <c r="B77" s="32" t="s">
        <v>203</v>
      </c>
      <c r="C77" s="11">
        <f>SUM(C78)</f>
        <v>23500</v>
      </c>
      <c r="D77" s="11">
        <f>SUM(D78)</f>
        <v>0</v>
      </c>
      <c r="E77" s="11">
        <f>SUM(E78)</f>
        <v>0</v>
      </c>
    </row>
    <row r="78" spans="1:5" ht="70.5" customHeight="1" x14ac:dyDescent="0.3">
      <c r="A78" s="22" t="s">
        <v>200</v>
      </c>
      <c r="B78" s="32" t="s">
        <v>204</v>
      </c>
      <c r="C78" s="11">
        <v>23500</v>
      </c>
      <c r="D78" s="11">
        <v>0</v>
      </c>
      <c r="E78" s="11">
        <v>0</v>
      </c>
    </row>
    <row r="79" spans="1:5" ht="30" customHeight="1" x14ac:dyDescent="0.3">
      <c r="A79" s="22" t="s">
        <v>115</v>
      </c>
      <c r="B79" s="33" t="s">
        <v>116</v>
      </c>
      <c r="C79" s="11">
        <f t="shared" ref="C79:E80" si="7">C80</f>
        <v>2065400</v>
      </c>
      <c r="D79" s="11">
        <f t="shared" si="7"/>
        <v>300000</v>
      </c>
      <c r="E79" s="11">
        <f t="shared" si="7"/>
        <v>0</v>
      </c>
    </row>
    <row r="80" spans="1:5" ht="34.200000000000003" x14ac:dyDescent="0.3">
      <c r="A80" s="22" t="s">
        <v>117</v>
      </c>
      <c r="B80" s="33" t="s">
        <v>118</v>
      </c>
      <c r="C80" s="11">
        <f t="shared" si="7"/>
        <v>2065400</v>
      </c>
      <c r="D80" s="11">
        <f t="shared" si="7"/>
        <v>300000</v>
      </c>
      <c r="E80" s="11">
        <f t="shared" si="7"/>
        <v>0</v>
      </c>
    </row>
    <row r="81" spans="1:5" ht="53.25" customHeight="1" x14ac:dyDescent="0.3">
      <c r="A81" s="22" t="s">
        <v>119</v>
      </c>
      <c r="B81" s="33" t="s">
        <v>120</v>
      </c>
      <c r="C81" s="11">
        <v>2065400</v>
      </c>
      <c r="D81" s="11">
        <v>300000</v>
      </c>
      <c r="E81" s="11">
        <v>0</v>
      </c>
    </row>
    <row r="82" spans="1:5" ht="19.5" customHeight="1" x14ac:dyDescent="0.3">
      <c r="A82" s="54" t="s">
        <v>59</v>
      </c>
      <c r="B82" s="34" t="s">
        <v>60</v>
      </c>
      <c r="C82" s="13">
        <f>C83+C111+C114</f>
        <v>810000</v>
      </c>
      <c r="D82" s="13">
        <f>D83+D111+D114</f>
        <v>392960</v>
      </c>
      <c r="E82" s="13">
        <f>E83+E111+E114</f>
        <v>392960</v>
      </c>
    </row>
    <row r="83" spans="1:5" ht="30.75" customHeight="1" x14ac:dyDescent="0.3">
      <c r="A83" s="16" t="s">
        <v>127</v>
      </c>
      <c r="B83" s="33" t="s">
        <v>128</v>
      </c>
      <c r="C83" s="14">
        <f>C84+C86+C88+C90+C94+C96+C98+C100+C102+C104+C106+C108+C92+C110</f>
        <v>235600</v>
      </c>
      <c r="D83" s="14">
        <f>D84+D86+D88+D90+D94+D96+D98+D100+D102+D104+D106+D108+D92+D110</f>
        <v>298827</v>
      </c>
      <c r="E83" s="14">
        <f>E84+E86+E88+E90+E94+E96+E98+E100+E102+E104+E106+E108+E92+E110</f>
        <v>298827</v>
      </c>
    </row>
    <row r="84" spans="1:5" ht="45" customHeight="1" x14ac:dyDescent="0.3">
      <c r="A84" s="16" t="s">
        <v>236</v>
      </c>
      <c r="B84" s="33" t="s">
        <v>146</v>
      </c>
      <c r="C84" s="14">
        <f>C85</f>
        <v>3700</v>
      </c>
      <c r="D84" s="14">
        <f>D85</f>
        <v>8830</v>
      </c>
      <c r="E84" s="14">
        <f>E85</f>
        <v>8830</v>
      </c>
    </row>
    <row r="85" spans="1:5" ht="66" customHeight="1" x14ac:dyDescent="0.3">
      <c r="A85" s="16" t="s">
        <v>237</v>
      </c>
      <c r="B85" s="33" t="s">
        <v>147</v>
      </c>
      <c r="C85" s="14">
        <v>3700</v>
      </c>
      <c r="D85" s="14">
        <v>8830</v>
      </c>
      <c r="E85" s="14">
        <v>8830</v>
      </c>
    </row>
    <row r="86" spans="1:5" ht="65.25" customHeight="1" x14ac:dyDescent="0.3">
      <c r="A86" s="16" t="s">
        <v>238</v>
      </c>
      <c r="B86" s="33" t="s">
        <v>129</v>
      </c>
      <c r="C86" s="15">
        <f>C87</f>
        <v>57020</v>
      </c>
      <c r="D86" s="15">
        <f>D87</f>
        <v>46386</v>
      </c>
      <c r="E86" s="15">
        <f>E87</f>
        <v>46386</v>
      </c>
    </row>
    <row r="87" spans="1:5" ht="75" customHeight="1" x14ac:dyDescent="0.3">
      <c r="A87" s="16" t="s">
        <v>239</v>
      </c>
      <c r="B87" s="33" t="s">
        <v>130</v>
      </c>
      <c r="C87" s="15">
        <v>57020</v>
      </c>
      <c r="D87" s="15">
        <v>46386</v>
      </c>
      <c r="E87" s="15">
        <v>46386</v>
      </c>
    </row>
    <row r="88" spans="1:5" ht="41.25" customHeight="1" x14ac:dyDescent="0.3">
      <c r="A88" s="16" t="s">
        <v>240</v>
      </c>
      <c r="B88" s="33" t="s">
        <v>131</v>
      </c>
      <c r="C88" s="14">
        <f>C89</f>
        <v>2500</v>
      </c>
      <c r="D88" s="14">
        <f>D89</f>
        <v>46141</v>
      </c>
      <c r="E88" s="14">
        <f>E89</f>
        <v>46141</v>
      </c>
    </row>
    <row r="89" spans="1:5" ht="57" x14ac:dyDescent="0.3">
      <c r="A89" s="16" t="s">
        <v>241</v>
      </c>
      <c r="B89" s="33" t="s">
        <v>132</v>
      </c>
      <c r="C89" s="14">
        <v>2500</v>
      </c>
      <c r="D89" s="14">
        <v>46141</v>
      </c>
      <c r="E89" s="14">
        <v>46141</v>
      </c>
    </row>
    <row r="90" spans="1:5" ht="45.6" x14ac:dyDescent="0.3">
      <c r="A90" s="16" t="s">
        <v>220</v>
      </c>
      <c r="B90" s="33" t="s">
        <v>217</v>
      </c>
      <c r="C90" s="14">
        <f>C91</f>
        <v>0</v>
      </c>
      <c r="D90" s="14">
        <f>D91</f>
        <v>2667</v>
      </c>
      <c r="E90" s="14">
        <f>E91</f>
        <v>2667</v>
      </c>
    </row>
    <row r="91" spans="1:5" ht="63.75" customHeight="1" x14ac:dyDescent="0.3">
      <c r="A91" s="16" t="s">
        <v>219</v>
      </c>
      <c r="B91" s="33" t="s">
        <v>218</v>
      </c>
      <c r="C91" s="14">
        <v>0</v>
      </c>
      <c r="D91" s="14">
        <v>2667</v>
      </c>
      <c r="E91" s="14">
        <v>2667</v>
      </c>
    </row>
    <row r="92" spans="1:5" ht="63.75" customHeight="1" x14ac:dyDescent="0.3">
      <c r="A92" s="59" t="s">
        <v>294</v>
      </c>
      <c r="B92" s="33" t="s">
        <v>284</v>
      </c>
      <c r="C92" s="14">
        <f>C93</f>
        <v>0</v>
      </c>
      <c r="D92" s="14">
        <f>D93</f>
        <v>667</v>
      </c>
      <c r="E92" s="14">
        <f>E93</f>
        <v>667</v>
      </c>
    </row>
    <row r="93" spans="1:5" ht="63.75" customHeight="1" x14ac:dyDescent="0.3">
      <c r="A93" s="60" t="s">
        <v>295</v>
      </c>
      <c r="B93" s="33" t="s">
        <v>285</v>
      </c>
      <c r="C93" s="14">
        <v>0</v>
      </c>
      <c r="D93" s="14">
        <v>667</v>
      </c>
      <c r="E93" s="14">
        <v>667</v>
      </c>
    </row>
    <row r="94" spans="1:5" ht="45.6" x14ac:dyDescent="0.3">
      <c r="A94" s="16" t="s">
        <v>224</v>
      </c>
      <c r="B94" s="33" t="s">
        <v>221</v>
      </c>
      <c r="C94" s="14">
        <f>C95</f>
        <v>0</v>
      </c>
      <c r="D94" s="14">
        <f>D95</f>
        <v>500</v>
      </c>
      <c r="E94" s="14">
        <f>E95</f>
        <v>500</v>
      </c>
    </row>
    <row r="95" spans="1:5" ht="62.25" customHeight="1" x14ac:dyDescent="0.3">
      <c r="A95" s="16" t="s">
        <v>223</v>
      </c>
      <c r="B95" s="33" t="s">
        <v>222</v>
      </c>
      <c r="C95" s="14">
        <v>0</v>
      </c>
      <c r="D95" s="14">
        <v>500</v>
      </c>
      <c r="E95" s="14">
        <v>500</v>
      </c>
    </row>
    <row r="96" spans="1:5" ht="34.200000000000003" x14ac:dyDescent="0.3">
      <c r="A96" s="16" t="s">
        <v>225</v>
      </c>
      <c r="B96" s="33" t="s">
        <v>227</v>
      </c>
      <c r="C96" s="14">
        <f>C97</f>
        <v>0</v>
      </c>
      <c r="D96" s="14">
        <f>D97</f>
        <v>333</v>
      </c>
      <c r="E96" s="14">
        <f>E97</f>
        <v>333</v>
      </c>
    </row>
    <row r="97" spans="1:5" ht="57" x14ac:dyDescent="0.3">
      <c r="A97" s="16" t="s">
        <v>226</v>
      </c>
      <c r="B97" s="33" t="s">
        <v>228</v>
      </c>
      <c r="C97" s="14">
        <v>0</v>
      </c>
      <c r="D97" s="14">
        <v>333</v>
      </c>
      <c r="E97" s="14">
        <v>333</v>
      </c>
    </row>
    <row r="98" spans="1:5" ht="39.75" customHeight="1" x14ac:dyDescent="0.3">
      <c r="A98" s="16" t="s">
        <v>296</v>
      </c>
      <c r="B98" s="33" t="s">
        <v>148</v>
      </c>
      <c r="C98" s="15">
        <f>C99</f>
        <v>15000</v>
      </c>
      <c r="D98" s="15">
        <f>D99</f>
        <v>8000</v>
      </c>
      <c r="E98" s="15">
        <f>E99</f>
        <v>8000</v>
      </c>
    </row>
    <row r="99" spans="1:5" ht="57" x14ac:dyDescent="0.3">
      <c r="A99" s="16" t="s">
        <v>242</v>
      </c>
      <c r="B99" s="33" t="s">
        <v>149</v>
      </c>
      <c r="C99" s="15">
        <v>15000</v>
      </c>
      <c r="D99" s="15">
        <v>8000</v>
      </c>
      <c r="E99" s="15">
        <v>8000</v>
      </c>
    </row>
    <row r="100" spans="1:5" ht="57" x14ac:dyDescent="0.3">
      <c r="A100" s="16" t="s">
        <v>243</v>
      </c>
      <c r="B100" s="33" t="s">
        <v>150</v>
      </c>
      <c r="C100" s="15">
        <f>C101</f>
        <v>750</v>
      </c>
      <c r="D100" s="15">
        <f>D101</f>
        <v>2917</v>
      </c>
      <c r="E100" s="15">
        <f>E101</f>
        <v>2917</v>
      </c>
    </row>
    <row r="101" spans="1:5" ht="68.400000000000006" x14ac:dyDescent="0.3">
      <c r="A101" s="16" t="s">
        <v>244</v>
      </c>
      <c r="B101" s="33" t="s">
        <v>151</v>
      </c>
      <c r="C101" s="15">
        <v>750</v>
      </c>
      <c r="D101" s="15">
        <v>2917</v>
      </c>
      <c r="E101" s="15">
        <v>2917</v>
      </c>
    </row>
    <row r="102" spans="1:5" ht="45.6" x14ac:dyDescent="0.3">
      <c r="A102" s="16" t="s">
        <v>245</v>
      </c>
      <c r="B102" s="33" t="s">
        <v>133</v>
      </c>
      <c r="C102" s="15">
        <f>C103</f>
        <v>1200</v>
      </c>
      <c r="D102" s="15">
        <f>D103</f>
        <v>2148</v>
      </c>
      <c r="E102" s="15">
        <f>E103</f>
        <v>2148</v>
      </c>
    </row>
    <row r="103" spans="1:5" ht="85.5" customHeight="1" x14ac:dyDescent="0.3">
      <c r="A103" s="16" t="s">
        <v>246</v>
      </c>
      <c r="B103" s="33" t="s">
        <v>134</v>
      </c>
      <c r="C103" s="15">
        <v>1200</v>
      </c>
      <c r="D103" s="15">
        <v>2148</v>
      </c>
      <c r="E103" s="15">
        <v>2148</v>
      </c>
    </row>
    <row r="104" spans="1:5" ht="45.6" x14ac:dyDescent="0.3">
      <c r="A104" s="16" t="s">
        <v>205</v>
      </c>
      <c r="B104" s="33" t="s">
        <v>207</v>
      </c>
      <c r="C104" s="14">
        <f>C105</f>
        <v>10600</v>
      </c>
      <c r="D104" s="14">
        <f>D105</f>
        <v>2010</v>
      </c>
      <c r="E104" s="14">
        <f>E105</f>
        <v>2010</v>
      </c>
    </row>
    <row r="105" spans="1:5" ht="57" x14ac:dyDescent="0.3">
      <c r="A105" s="16" t="s">
        <v>206</v>
      </c>
      <c r="B105" s="33" t="s">
        <v>208</v>
      </c>
      <c r="C105" s="14">
        <v>10600</v>
      </c>
      <c r="D105" s="14">
        <v>2010</v>
      </c>
      <c r="E105" s="14">
        <v>2010</v>
      </c>
    </row>
    <row r="106" spans="1:5" ht="39" customHeight="1" x14ac:dyDescent="0.3">
      <c r="A106" s="16" t="s">
        <v>247</v>
      </c>
      <c r="B106" s="33" t="s">
        <v>135</v>
      </c>
      <c r="C106" s="14">
        <f>C107</f>
        <v>9000</v>
      </c>
      <c r="D106" s="14">
        <f>D107</f>
        <v>50222</v>
      </c>
      <c r="E106" s="14">
        <f>E107</f>
        <v>50222</v>
      </c>
    </row>
    <row r="107" spans="1:5" ht="57" x14ac:dyDescent="0.3">
      <c r="A107" s="16" t="s">
        <v>248</v>
      </c>
      <c r="B107" s="33" t="s">
        <v>136</v>
      </c>
      <c r="C107" s="14">
        <v>9000</v>
      </c>
      <c r="D107" s="14">
        <v>50222</v>
      </c>
      <c r="E107" s="14">
        <v>50222</v>
      </c>
    </row>
    <row r="108" spans="1:5" ht="45.6" x14ac:dyDescent="0.3">
      <c r="A108" s="16" t="s">
        <v>249</v>
      </c>
      <c r="B108" s="33" t="s">
        <v>137</v>
      </c>
      <c r="C108" s="15">
        <f>C109</f>
        <v>135830</v>
      </c>
      <c r="D108" s="15">
        <f>D109</f>
        <v>125173</v>
      </c>
      <c r="E108" s="15">
        <f>E109</f>
        <v>125173</v>
      </c>
    </row>
    <row r="109" spans="1:5" ht="65.25" customHeight="1" x14ac:dyDescent="0.3">
      <c r="A109" s="61" t="s">
        <v>250</v>
      </c>
      <c r="B109" s="27" t="s">
        <v>138</v>
      </c>
      <c r="C109" s="15">
        <v>135830</v>
      </c>
      <c r="D109" s="15">
        <v>125173</v>
      </c>
      <c r="E109" s="15">
        <v>125173</v>
      </c>
    </row>
    <row r="110" spans="1:5" ht="111.75" customHeight="1" x14ac:dyDescent="0.3">
      <c r="A110" s="59" t="s">
        <v>297</v>
      </c>
      <c r="B110" s="62" t="s">
        <v>286</v>
      </c>
      <c r="C110" s="15">
        <v>0</v>
      </c>
      <c r="D110" s="15">
        <v>2833</v>
      </c>
      <c r="E110" s="15">
        <v>2833</v>
      </c>
    </row>
    <row r="111" spans="1:5" ht="78.75" customHeight="1" x14ac:dyDescent="0.3">
      <c r="A111" s="16" t="s">
        <v>209</v>
      </c>
      <c r="B111" s="38" t="s">
        <v>210</v>
      </c>
      <c r="C111" s="14">
        <f t="shared" ref="C111:E112" si="8">SUM(C112)</f>
        <v>1300</v>
      </c>
      <c r="D111" s="14">
        <f t="shared" si="8"/>
        <v>94133</v>
      </c>
      <c r="E111" s="14">
        <f t="shared" si="8"/>
        <v>94133</v>
      </c>
    </row>
    <row r="112" spans="1:5" ht="62.25" customHeight="1" x14ac:dyDescent="0.3">
      <c r="A112" s="16" t="s">
        <v>211</v>
      </c>
      <c r="B112" s="38" t="s">
        <v>212</v>
      </c>
      <c r="C112" s="14">
        <f t="shared" si="8"/>
        <v>1300</v>
      </c>
      <c r="D112" s="14">
        <f t="shared" si="8"/>
        <v>94133</v>
      </c>
      <c r="E112" s="14">
        <f t="shared" si="8"/>
        <v>94133</v>
      </c>
    </row>
    <row r="113" spans="1:5" ht="51.75" customHeight="1" x14ac:dyDescent="0.3">
      <c r="A113" s="16" t="s">
        <v>213</v>
      </c>
      <c r="B113" s="38" t="s">
        <v>214</v>
      </c>
      <c r="C113" s="14">
        <v>1300</v>
      </c>
      <c r="D113" s="14">
        <v>94133</v>
      </c>
      <c r="E113" s="14">
        <v>94133</v>
      </c>
    </row>
    <row r="114" spans="1:5" x14ac:dyDescent="0.3">
      <c r="A114" s="16" t="s">
        <v>215</v>
      </c>
      <c r="B114" s="38" t="s">
        <v>216</v>
      </c>
      <c r="C114" s="14">
        <f t="shared" ref="C114:E115" si="9">SUM(C115)</f>
        <v>573100</v>
      </c>
      <c r="D114" s="14">
        <f t="shared" si="9"/>
        <v>0</v>
      </c>
      <c r="E114" s="14">
        <f t="shared" si="9"/>
        <v>0</v>
      </c>
    </row>
    <row r="115" spans="1:5" ht="68.400000000000006" x14ac:dyDescent="0.3">
      <c r="A115" s="16" t="s">
        <v>1128</v>
      </c>
      <c r="B115" s="38" t="s">
        <v>1129</v>
      </c>
      <c r="C115" s="14">
        <f>SUM(C116)+C117</f>
        <v>573100</v>
      </c>
      <c r="D115" s="14">
        <f t="shared" si="9"/>
        <v>0</v>
      </c>
      <c r="E115" s="14">
        <f t="shared" si="9"/>
        <v>0</v>
      </c>
    </row>
    <row r="116" spans="1:5" ht="39.75" customHeight="1" x14ac:dyDescent="0.3">
      <c r="A116" s="16" t="s">
        <v>1127</v>
      </c>
      <c r="B116" s="38" t="s">
        <v>1124</v>
      </c>
      <c r="C116" s="14">
        <v>13600</v>
      </c>
      <c r="D116" s="14">
        <v>0</v>
      </c>
      <c r="E116" s="14">
        <v>0</v>
      </c>
    </row>
    <row r="117" spans="1:5" ht="54" customHeight="1" x14ac:dyDescent="0.3">
      <c r="A117" s="16" t="s">
        <v>1126</v>
      </c>
      <c r="B117" s="38" t="s">
        <v>1125</v>
      </c>
      <c r="C117" s="14">
        <v>559500</v>
      </c>
      <c r="D117" s="14"/>
      <c r="E117" s="14"/>
    </row>
    <row r="118" spans="1:5" x14ac:dyDescent="0.3">
      <c r="A118" s="17" t="s">
        <v>140</v>
      </c>
      <c r="B118" s="42" t="s">
        <v>145</v>
      </c>
      <c r="C118" s="10">
        <f t="shared" ref="C118:E119" si="10">C119</f>
        <v>596626.88</v>
      </c>
      <c r="D118" s="10">
        <f t="shared" si="10"/>
        <v>0</v>
      </c>
      <c r="E118" s="10">
        <f t="shared" si="10"/>
        <v>0</v>
      </c>
    </row>
    <row r="119" spans="1:5" x14ac:dyDescent="0.3">
      <c r="A119" s="18" t="s">
        <v>141</v>
      </c>
      <c r="B119" s="43" t="s">
        <v>139</v>
      </c>
      <c r="C119" s="11">
        <f t="shared" si="10"/>
        <v>596626.88</v>
      </c>
      <c r="D119" s="11">
        <f t="shared" si="10"/>
        <v>0</v>
      </c>
      <c r="E119" s="11">
        <f t="shared" si="10"/>
        <v>0</v>
      </c>
    </row>
    <row r="120" spans="1:5" ht="22.8" x14ac:dyDescent="0.3">
      <c r="A120" s="28" t="s">
        <v>142</v>
      </c>
      <c r="B120" s="43" t="s">
        <v>144</v>
      </c>
      <c r="C120" s="11">
        <v>596626.88</v>
      </c>
      <c r="D120" s="11"/>
      <c r="E120" s="11"/>
    </row>
    <row r="121" spans="1:5" x14ac:dyDescent="0.3">
      <c r="A121" s="53" t="s">
        <v>61</v>
      </c>
      <c r="B121" s="36" t="s">
        <v>62</v>
      </c>
      <c r="C121" s="19">
        <f>C122+C173+C176</f>
        <v>453789138.23000002</v>
      </c>
      <c r="D121" s="19">
        <f>D122+D173+D176</f>
        <v>454992346</v>
      </c>
      <c r="E121" s="19">
        <f>E122+E173+E176</f>
        <v>547865036</v>
      </c>
    </row>
    <row r="122" spans="1:5" ht="24" x14ac:dyDescent="0.3">
      <c r="A122" s="53" t="s">
        <v>63</v>
      </c>
      <c r="B122" s="36" t="s">
        <v>64</v>
      </c>
      <c r="C122" s="19">
        <f>C123+C151+C166+C128</f>
        <v>455111107</v>
      </c>
      <c r="D122" s="19">
        <f>D123+D151+D166+D128</f>
        <v>454992346</v>
      </c>
      <c r="E122" s="19">
        <f>E123+E151+E166+E128</f>
        <v>547865036</v>
      </c>
    </row>
    <row r="123" spans="1:5" x14ac:dyDescent="0.3">
      <c r="A123" s="21" t="s">
        <v>83</v>
      </c>
      <c r="B123" s="40" t="s">
        <v>112</v>
      </c>
      <c r="C123" s="20">
        <f>C124+C126</f>
        <v>1892250</v>
      </c>
      <c r="D123" s="20">
        <f>D124+D126</f>
        <v>957303</v>
      </c>
      <c r="E123" s="20">
        <f>E124+E126</f>
        <v>955844</v>
      </c>
    </row>
    <row r="124" spans="1:5" x14ac:dyDescent="0.3">
      <c r="A124" s="21" t="s">
        <v>65</v>
      </c>
      <c r="B124" s="37" t="s">
        <v>111</v>
      </c>
      <c r="C124" s="20">
        <f>C125</f>
        <v>1892250</v>
      </c>
      <c r="D124" s="20">
        <f>D125</f>
        <v>957303</v>
      </c>
      <c r="E124" s="20">
        <f>E125</f>
        <v>955844</v>
      </c>
    </row>
    <row r="125" spans="1:5" ht="34.200000000000003" x14ac:dyDescent="0.3">
      <c r="A125" s="22" t="s">
        <v>251</v>
      </c>
      <c r="B125" s="37" t="s">
        <v>110</v>
      </c>
      <c r="C125" s="23">
        <v>1892250</v>
      </c>
      <c r="D125" s="11">
        <v>957303</v>
      </c>
      <c r="E125" s="11">
        <v>955844</v>
      </c>
    </row>
    <row r="126" spans="1:5" x14ac:dyDescent="0.3">
      <c r="A126" s="24" t="s">
        <v>176</v>
      </c>
      <c r="B126" s="40" t="s">
        <v>175</v>
      </c>
      <c r="C126" s="23">
        <f>C127</f>
        <v>0</v>
      </c>
      <c r="D126" s="23">
        <f>D127</f>
        <v>0</v>
      </c>
      <c r="E126" s="23">
        <f>E127</f>
        <v>0</v>
      </c>
    </row>
    <row r="127" spans="1:5" x14ac:dyDescent="0.3">
      <c r="A127" s="24" t="s">
        <v>177</v>
      </c>
      <c r="B127" s="40" t="s">
        <v>174</v>
      </c>
      <c r="C127" s="23"/>
      <c r="D127" s="11"/>
      <c r="E127" s="11"/>
    </row>
    <row r="128" spans="1:5" ht="24.75" customHeight="1" x14ac:dyDescent="0.3">
      <c r="A128" s="25" t="s">
        <v>94</v>
      </c>
      <c r="B128" s="44" t="s">
        <v>109</v>
      </c>
      <c r="C128" s="13">
        <f>C133+C137+C143+C149+C129+C139+C135+C145+C147+C131+C141</f>
        <v>76185361</v>
      </c>
      <c r="D128" s="13">
        <f t="shared" ref="D128:E128" si="11">D133+D137+D143+D149+D129+D139+D135+D145+D147</f>
        <v>111422356</v>
      </c>
      <c r="E128" s="13">
        <f t="shared" si="11"/>
        <v>215096800</v>
      </c>
    </row>
    <row r="129" spans="1:5" ht="58.5" customHeight="1" x14ac:dyDescent="0.3">
      <c r="A129" s="16" t="s">
        <v>269</v>
      </c>
      <c r="B129" s="33" t="s">
        <v>271</v>
      </c>
      <c r="C129" s="14">
        <f>C130</f>
        <v>867182</v>
      </c>
      <c r="D129" s="14">
        <f>D130</f>
        <v>0</v>
      </c>
      <c r="E129" s="14">
        <f>E130</f>
        <v>0</v>
      </c>
    </row>
    <row r="130" spans="1:5" ht="73.5" customHeight="1" x14ac:dyDescent="0.3">
      <c r="A130" s="16" t="s">
        <v>291</v>
      </c>
      <c r="B130" s="33" t="s">
        <v>270</v>
      </c>
      <c r="C130" s="14">
        <v>867182</v>
      </c>
      <c r="D130" s="20"/>
      <c r="E130" s="11"/>
    </row>
    <row r="131" spans="1:5" ht="73.5" customHeight="1" x14ac:dyDescent="0.3">
      <c r="A131" s="16" t="s">
        <v>1056</v>
      </c>
      <c r="B131" s="187" t="s">
        <v>1058</v>
      </c>
      <c r="C131" s="14">
        <f>C132</f>
        <v>354722</v>
      </c>
      <c r="D131" s="20"/>
      <c r="E131" s="11"/>
    </row>
    <row r="132" spans="1:5" ht="73.5" customHeight="1" x14ac:dyDescent="0.3">
      <c r="A132" s="16" t="s">
        <v>1057</v>
      </c>
      <c r="B132" s="188" t="s">
        <v>1059</v>
      </c>
      <c r="C132" s="14">
        <v>354722</v>
      </c>
      <c r="D132" s="20">
        <v>0</v>
      </c>
      <c r="E132" s="11">
        <v>0</v>
      </c>
    </row>
    <row r="133" spans="1:5" ht="64.5" customHeight="1" x14ac:dyDescent="0.3">
      <c r="A133" s="12" t="s">
        <v>273</v>
      </c>
      <c r="B133" s="45" t="s">
        <v>275</v>
      </c>
      <c r="C133" s="14">
        <f>C134</f>
        <v>17125031</v>
      </c>
      <c r="D133" s="14">
        <f>D134</f>
        <v>0</v>
      </c>
      <c r="E133" s="14">
        <f>E134</f>
        <v>0</v>
      </c>
    </row>
    <row r="134" spans="1:5" ht="74.25" customHeight="1" x14ac:dyDescent="0.3">
      <c r="A134" s="55" t="s">
        <v>272</v>
      </c>
      <c r="B134" s="45" t="s">
        <v>274</v>
      </c>
      <c r="C134" s="14">
        <v>17125031</v>
      </c>
      <c r="D134" s="20"/>
      <c r="E134" s="11"/>
    </row>
    <row r="135" spans="1:5" ht="56.25" customHeight="1" x14ac:dyDescent="0.3">
      <c r="A135" s="12" t="s">
        <v>255</v>
      </c>
      <c r="B135" s="45" t="s">
        <v>256</v>
      </c>
      <c r="C135" s="14">
        <f>C136</f>
        <v>2316967</v>
      </c>
      <c r="D135" s="14">
        <f>D136</f>
        <v>2316967</v>
      </c>
      <c r="E135" s="14">
        <f>E136</f>
        <v>2798696</v>
      </c>
    </row>
    <row r="136" spans="1:5" ht="56.25" customHeight="1" x14ac:dyDescent="0.3">
      <c r="A136" s="8" t="s">
        <v>254</v>
      </c>
      <c r="B136" s="45" t="s">
        <v>257</v>
      </c>
      <c r="C136" s="14">
        <v>2316967</v>
      </c>
      <c r="D136" s="20">
        <v>2316967</v>
      </c>
      <c r="E136" s="11">
        <v>2798696</v>
      </c>
    </row>
    <row r="137" spans="1:5" ht="51.75" customHeight="1" x14ac:dyDescent="0.3">
      <c r="A137" s="12" t="s">
        <v>287</v>
      </c>
      <c r="B137" s="45" t="s">
        <v>267</v>
      </c>
      <c r="C137" s="14">
        <f>C138</f>
        <v>4181856</v>
      </c>
      <c r="D137" s="14">
        <f>D138</f>
        <v>0</v>
      </c>
      <c r="E137" s="14">
        <f>E138</f>
        <v>0</v>
      </c>
    </row>
    <row r="138" spans="1:5" ht="51" customHeight="1" x14ac:dyDescent="0.3">
      <c r="A138" s="12" t="s">
        <v>288</v>
      </c>
      <c r="B138" s="45" t="s">
        <v>266</v>
      </c>
      <c r="C138" s="14">
        <v>4181856</v>
      </c>
      <c r="D138" s="20"/>
      <c r="E138" s="11">
        <v>0</v>
      </c>
    </row>
    <row r="139" spans="1:5" ht="30.75" customHeight="1" x14ac:dyDescent="0.3">
      <c r="A139" s="12" t="s">
        <v>268</v>
      </c>
      <c r="B139" s="45" t="s">
        <v>265</v>
      </c>
      <c r="C139" s="14">
        <f>C140</f>
        <v>0</v>
      </c>
      <c r="D139" s="14">
        <f>D140</f>
        <v>0</v>
      </c>
      <c r="E139" s="14">
        <f>E140</f>
        <v>0</v>
      </c>
    </row>
    <row r="140" spans="1:5" ht="28.5" customHeight="1" x14ac:dyDescent="0.3">
      <c r="A140" s="8" t="s">
        <v>263</v>
      </c>
      <c r="B140" s="45" t="s">
        <v>264</v>
      </c>
      <c r="C140" s="14"/>
      <c r="D140" s="20"/>
      <c r="E140" s="11"/>
    </row>
    <row r="141" spans="1:5" ht="28.5" customHeight="1" x14ac:dyDescent="0.3">
      <c r="A141" s="8" t="s">
        <v>1086</v>
      </c>
      <c r="B141" s="45" t="s">
        <v>1084</v>
      </c>
      <c r="C141" s="14">
        <f>C142</f>
        <v>8013572</v>
      </c>
      <c r="D141" s="20"/>
      <c r="E141" s="11"/>
    </row>
    <row r="142" spans="1:5" ht="28.5" customHeight="1" x14ac:dyDescent="0.3">
      <c r="A142" s="8" t="s">
        <v>1085</v>
      </c>
      <c r="B142" s="45" t="s">
        <v>1083</v>
      </c>
      <c r="C142" s="14">
        <v>8013572</v>
      </c>
      <c r="D142" s="20"/>
      <c r="E142" s="11"/>
    </row>
    <row r="143" spans="1:5" ht="44.25" customHeight="1" x14ac:dyDescent="0.3">
      <c r="A143" s="12" t="s">
        <v>152</v>
      </c>
      <c r="B143" s="45" t="s">
        <v>153</v>
      </c>
      <c r="C143" s="14">
        <f>C144</f>
        <v>4896529</v>
      </c>
      <c r="D143" s="14">
        <f>D144</f>
        <v>4648567</v>
      </c>
      <c r="E143" s="14">
        <f>E144</f>
        <v>4519683</v>
      </c>
    </row>
    <row r="144" spans="1:5" ht="52.5" customHeight="1" x14ac:dyDescent="0.3">
      <c r="A144" s="12" t="s">
        <v>154</v>
      </c>
      <c r="B144" s="45" t="s">
        <v>155</v>
      </c>
      <c r="C144" s="14">
        <v>4896529</v>
      </c>
      <c r="D144" s="20">
        <v>4648567</v>
      </c>
      <c r="E144" s="20">
        <v>4519683</v>
      </c>
    </row>
    <row r="145" spans="1:7" ht="52.5" customHeight="1" x14ac:dyDescent="0.3">
      <c r="A145" s="12" t="s">
        <v>276</v>
      </c>
      <c r="B145" s="58" t="s">
        <v>279</v>
      </c>
      <c r="C145" s="14">
        <f>C146</f>
        <v>0</v>
      </c>
      <c r="D145" s="20"/>
      <c r="E145" s="20"/>
      <c r="F145" s="183"/>
      <c r="G145" s="182"/>
    </row>
    <row r="146" spans="1:7" ht="52.5" customHeight="1" x14ac:dyDescent="0.3">
      <c r="A146" s="12" t="s">
        <v>277</v>
      </c>
      <c r="B146" s="58" t="s">
        <v>278</v>
      </c>
      <c r="C146" s="14"/>
      <c r="D146" s="20"/>
      <c r="E146" s="20"/>
    </row>
    <row r="147" spans="1:7" ht="52.5" customHeight="1" x14ac:dyDescent="0.3">
      <c r="A147" s="12" t="s">
        <v>1039</v>
      </c>
      <c r="B147" s="58" t="s">
        <v>1041</v>
      </c>
      <c r="C147" s="57">
        <f>C148</f>
        <v>0</v>
      </c>
      <c r="D147" s="57">
        <f t="shared" ref="D147:E147" si="12">D148</f>
        <v>0</v>
      </c>
      <c r="E147" s="57">
        <f t="shared" si="12"/>
        <v>165737250</v>
      </c>
    </row>
    <row r="148" spans="1:7" ht="52.5" customHeight="1" x14ac:dyDescent="0.3">
      <c r="A148" s="12" t="s">
        <v>1040</v>
      </c>
      <c r="B148" s="58" t="s">
        <v>1042</v>
      </c>
      <c r="C148" s="57"/>
      <c r="D148" s="20"/>
      <c r="E148" s="20">
        <v>165737250</v>
      </c>
    </row>
    <row r="149" spans="1:7" x14ac:dyDescent="0.3">
      <c r="A149" s="56" t="s">
        <v>95</v>
      </c>
      <c r="B149" s="32" t="s">
        <v>108</v>
      </c>
      <c r="C149" s="57">
        <f>C150</f>
        <v>38429502</v>
      </c>
      <c r="D149" s="14">
        <f>D150</f>
        <v>104456822</v>
      </c>
      <c r="E149" s="14">
        <f>E150</f>
        <v>42041171</v>
      </c>
    </row>
    <row r="150" spans="1:7" x14ac:dyDescent="0.3">
      <c r="A150" s="22" t="s">
        <v>96</v>
      </c>
      <c r="B150" s="33" t="s">
        <v>107</v>
      </c>
      <c r="C150" s="26">
        <v>38429502</v>
      </c>
      <c r="D150" s="20">
        <v>104456822</v>
      </c>
      <c r="E150" s="11">
        <v>42041171</v>
      </c>
    </row>
    <row r="151" spans="1:7" ht="24" x14ac:dyDescent="0.3">
      <c r="A151" s="53" t="s">
        <v>84</v>
      </c>
      <c r="B151" s="46" t="s">
        <v>106</v>
      </c>
      <c r="C151" s="10">
        <f>C152+C154+C162+C164+C160+C158+C156</f>
        <v>374652772</v>
      </c>
      <c r="D151" s="10">
        <f t="shared" ref="D151:E151" si="13">D152+D154+D162+D164+D160+D158+D156</f>
        <v>341916523</v>
      </c>
      <c r="E151" s="10">
        <f t="shared" si="13"/>
        <v>331116228</v>
      </c>
    </row>
    <row r="152" spans="1:7" ht="42.75" customHeight="1" x14ac:dyDescent="0.3">
      <c r="A152" s="22" t="s">
        <v>66</v>
      </c>
      <c r="B152" s="33" t="s">
        <v>105</v>
      </c>
      <c r="C152" s="14">
        <f>C153</f>
        <v>85310</v>
      </c>
      <c r="D152" s="14">
        <f>D153</f>
        <v>78433</v>
      </c>
      <c r="E152" s="14">
        <f>E153</f>
        <v>78433</v>
      </c>
    </row>
    <row r="153" spans="1:7" ht="34.200000000000003" x14ac:dyDescent="0.3">
      <c r="A153" s="22" t="s">
        <v>67</v>
      </c>
      <c r="B153" s="33" t="s">
        <v>104</v>
      </c>
      <c r="C153" s="14">
        <v>85310</v>
      </c>
      <c r="D153" s="20">
        <v>78433</v>
      </c>
      <c r="E153" s="11">
        <v>78433</v>
      </c>
    </row>
    <row r="154" spans="1:7" ht="34.200000000000003" x14ac:dyDescent="0.3">
      <c r="A154" s="22" t="s">
        <v>252</v>
      </c>
      <c r="B154" s="33" t="s">
        <v>103</v>
      </c>
      <c r="C154" s="14">
        <f>C155</f>
        <v>3952569</v>
      </c>
      <c r="D154" s="14">
        <f>D155</f>
        <v>3718242</v>
      </c>
      <c r="E154" s="14">
        <f>E155</f>
        <v>3718242</v>
      </c>
    </row>
    <row r="155" spans="1:7" ht="45.6" x14ac:dyDescent="0.3">
      <c r="A155" s="22" t="s">
        <v>253</v>
      </c>
      <c r="B155" s="27" t="s">
        <v>102</v>
      </c>
      <c r="C155" s="20">
        <v>3952569</v>
      </c>
      <c r="D155" s="20">
        <v>3718242</v>
      </c>
      <c r="E155" s="20">
        <v>3718242</v>
      </c>
    </row>
    <row r="156" spans="1:7" ht="45.6" x14ac:dyDescent="0.3">
      <c r="A156" s="16" t="s">
        <v>156</v>
      </c>
      <c r="B156" s="33" t="s">
        <v>157</v>
      </c>
      <c r="C156" s="14">
        <f>C157</f>
        <v>1986</v>
      </c>
      <c r="D156" s="14">
        <f>D157</f>
        <v>0</v>
      </c>
      <c r="E156" s="14">
        <f>E157</f>
        <v>0</v>
      </c>
      <c r="F156" s="5"/>
    </row>
    <row r="157" spans="1:7" ht="45.6" x14ac:dyDescent="0.3">
      <c r="A157" s="16" t="s">
        <v>158</v>
      </c>
      <c r="B157" s="33" t="s">
        <v>159</v>
      </c>
      <c r="C157" s="14">
        <v>1986</v>
      </c>
      <c r="D157" s="20"/>
      <c r="E157" s="11"/>
    </row>
    <row r="158" spans="1:7" ht="61.5" customHeight="1" x14ac:dyDescent="0.3">
      <c r="A158" s="12" t="s">
        <v>1093</v>
      </c>
      <c r="B158" s="45" t="s">
        <v>258</v>
      </c>
      <c r="C158" s="20">
        <f>C159</f>
        <v>0</v>
      </c>
      <c r="D158" s="20">
        <f>D159</f>
        <v>5884786</v>
      </c>
      <c r="E158" s="20">
        <f>E159</f>
        <v>11769573</v>
      </c>
      <c r="F158" s="4"/>
      <c r="G158" s="5"/>
    </row>
    <row r="159" spans="1:7" ht="45.6" x14ac:dyDescent="0.3">
      <c r="A159" s="12" t="s">
        <v>1092</v>
      </c>
      <c r="B159" s="45" t="s">
        <v>259</v>
      </c>
      <c r="C159" s="20">
        <v>0</v>
      </c>
      <c r="D159" s="20">
        <v>5884786</v>
      </c>
      <c r="E159" s="11">
        <v>11769573</v>
      </c>
    </row>
    <row r="160" spans="1:7" ht="79.8" x14ac:dyDescent="0.3">
      <c r="A160" s="28" t="s">
        <v>298</v>
      </c>
      <c r="B160" s="29" t="s">
        <v>260</v>
      </c>
      <c r="C160" s="20">
        <f>C161</f>
        <v>22897786</v>
      </c>
      <c r="D160" s="20">
        <f>D161</f>
        <v>13671000</v>
      </c>
      <c r="E160" s="20">
        <f>E161</f>
        <v>13671000</v>
      </c>
    </row>
    <row r="161" spans="1:5" ht="90" customHeight="1" x14ac:dyDescent="0.3">
      <c r="A161" s="28" t="s">
        <v>299</v>
      </c>
      <c r="B161" s="29" t="s">
        <v>261</v>
      </c>
      <c r="C161" s="30">
        <v>22897786</v>
      </c>
      <c r="D161" s="20">
        <v>13671000</v>
      </c>
      <c r="E161" s="11">
        <v>13671000</v>
      </c>
    </row>
    <row r="162" spans="1:5" ht="30" customHeight="1" x14ac:dyDescent="0.3">
      <c r="A162" s="8" t="s">
        <v>172</v>
      </c>
      <c r="B162" s="31" t="s">
        <v>173</v>
      </c>
      <c r="C162" s="14">
        <f>C163</f>
        <v>1617800</v>
      </c>
      <c r="D162" s="14">
        <f>D163</f>
        <v>1693000</v>
      </c>
      <c r="E162" s="14">
        <f>E163</f>
        <v>1755000</v>
      </c>
    </row>
    <row r="163" spans="1:5" ht="22.8" x14ac:dyDescent="0.3">
      <c r="A163" s="12" t="s">
        <v>171</v>
      </c>
      <c r="B163" s="37" t="s">
        <v>170</v>
      </c>
      <c r="C163" s="14">
        <v>1617800</v>
      </c>
      <c r="D163" s="11">
        <v>1693000</v>
      </c>
      <c r="E163" s="11">
        <v>1755000</v>
      </c>
    </row>
    <row r="164" spans="1:5" ht="16.5" customHeight="1" x14ac:dyDescent="0.3">
      <c r="A164" s="22" t="s">
        <v>68</v>
      </c>
      <c r="B164" s="32" t="s">
        <v>101</v>
      </c>
      <c r="C164" s="14">
        <f>C165</f>
        <v>346097321</v>
      </c>
      <c r="D164" s="14">
        <f>D165</f>
        <v>316871062</v>
      </c>
      <c r="E164" s="14">
        <f>E165</f>
        <v>300123980</v>
      </c>
    </row>
    <row r="165" spans="1:5" x14ac:dyDescent="0.3">
      <c r="A165" s="22" t="s">
        <v>69</v>
      </c>
      <c r="B165" s="33" t="s">
        <v>100</v>
      </c>
      <c r="C165" s="14">
        <v>346097321</v>
      </c>
      <c r="D165" s="11">
        <v>316871062</v>
      </c>
      <c r="E165" s="11">
        <v>300123980</v>
      </c>
    </row>
    <row r="166" spans="1:5" ht="17.25" customHeight="1" x14ac:dyDescent="0.3">
      <c r="A166" s="25" t="s">
        <v>78</v>
      </c>
      <c r="B166" s="34" t="s">
        <v>99</v>
      </c>
      <c r="C166" s="13">
        <f>C167+C171+C169</f>
        <v>2380724</v>
      </c>
      <c r="D166" s="13">
        <f t="shared" ref="D166:E166" si="14">D167+D171</f>
        <v>696164</v>
      </c>
      <c r="E166" s="13">
        <f t="shared" si="14"/>
        <v>696164</v>
      </c>
    </row>
    <row r="167" spans="1:5" ht="45.6" x14ac:dyDescent="0.3">
      <c r="A167" s="22" t="s">
        <v>79</v>
      </c>
      <c r="B167" s="27" t="s">
        <v>98</v>
      </c>
      <c r="C167" s="14">
        <f t="shared" ref="C167:E167" si="15">C168</f>
        <v>696164</v>
      </c>
      <c r="D167" s="14">
        <f t="shared" si="15"/>
        <v>696164</v>
      </c>
      <c r="E167" s="14">
        <f t="shared" si="15"/>
        <v>696164</v>
      </c>
    </row>
    <row r="168" spans="1:5" ht="45.6" x14ac:dyDescent="0.3">
      <c r="A168" s="22" t="s">
        <v>80</v>
      </c>
      <c r="B168" s="38" t="s">
        <v>97</v>
      </c>
      <c r="C168" s="14">
        <v>696164</v>
      </c>
      <c r="D168" s="11">
        <v>696164</v>
      </c>
      <c r="E168" s="11">
        <v>696164</v>
      </c>
    </row>
    <row r="169" spans="1:5" ht="102.6" x14ac:dyDescent="0.3">
      <c r="A169" s="22" t="s">
        <v>1116</v>
      </c>
      <c r="B169" s="38" t="s">
        <v>1115</v>
      </c>
      <c r="C169" s="14">
        <f>C170</f>
        <v>364560</v>
      </c>
      <c r="D169" s="14">
        <f t="shared" ref="D169:E169" si="16">D170</f>
        <v>0</v>
      </c>
      <c r="E169" s="14">
        <f t="shared" si="16"/>
        <v>0</v>
      </c>
    </row>
    <row r="170" spans="1:5" ht="113.25" customHeight="1" x14ac:dyDescent="0.3">
      <c r="A170" s="22" t="s">
        <v>1117</v>
      </c>
      <c r="B170" s="38" t="s">
        <v>1114</v>
      </c>
      <c r="C170" s="14">
        <v>364560</v>
      </c>
      <c r="D170" s="11">
        <v>0</v>
      </c>
      <c r="E170" s="11">
        <v>0</v>
      </c>
    </row>
    <row r="171" spans="1:5" x14ac:dyDescent="0.3">
      <c r="A171" s="22" t="s">
        <v>1096</v>
      </c>
      <c r="B171" s="188" t="s">
        <v>1094</v>
      </c>
      <c r="C171" s="14">
        <f>C172</f>
        <v>1320000</v>
      </c>
      <c r="D171" s="14">
        <f t="shared" ref="D171:E171" si="17">D172</f>
        <v>0</v>
      </c>
      <c r="E171" s="14">
        <f t="shared" si="17"/>
        <v>0</v>
      </c>
    </row>
    <row r="172" spans="1:5" ht="22.8" x14ac:dyDescent="0.3">
      <c r="A172" s="22" t="s">
        <v>1097</v>
      </c>
      <c r="B172" s="188" t="s">
        <v>1095</v>
      </c>
      <c r="C172" s="14">
        <v>1320000</v>
      </c>
      <c r="D172" s="11"/>
      <c r="E172" s="11"/>
    </row>
    <row r="173" spans="1:5" x14ac:dyDescent="0.3">
      <c r="A173" s="199" t="s">
        <v>231</v>
      </c>
      <c r="B173" s="41" t="s">
        <v>160</v>
      </c>
      <c r="C173" s="13">
        <f t="shared" ref="C173:E174" si="18">C174</f>
        <v>1045000</v>
      </c>
      <c r="D173" s="13">
        <f t="shared" si="18"/>
        <v>0</v>
      </c>
      <c r="E173" s="13">
        <f t="shared" si="18"/>
        <v>0</v>
      </c>
    </row>
    <row r="174" spans="1:5" ht="22.8" x14ac:dyDescent="0.3">
      <c r="A174" s="16" t="s">
        <v>161</v>
      </c>
      <c r="B174" s="33" t="s">
        <v>162</v>
      </c>
      <c r="C174" s="14">
        <f t="shared" si="18"/>
        <v>1045000</v>
      </c>
      <c r="D174" s="14">
        <f t="shared" si="18"/>
        <v>0</v>
      </c>
      <c r="E174" s="14">
        <f t="shared" si="18"/>
        <v>0</v>
      </c>
    </row>
    <row r="175" spans="1:5" ht="22.8" x14ac:dyDescent="0.3">
      <c r="A175" s="16" t="s">
        <v>161</v>
      </c>
      <c r="B175" s="33" t="s">
        <v>163</v>
      </c>
      <c r="C175" s="14">
        <v>1045000</v>
      </c>
      <c r="D175" s="11"/>
      <c r="E175" s="11"/>
    </row>
    <row r="176" spans="1:5" ht="36" x14ac:dyDescent="0.3">
      <c r="A176" s="54" t="s">
        <v>164</v>
      </c>
      <c r="B176" s="34" t="s">
        <v>165</v>
      </c>
      <c r="C176" s="13">
        <f t="shared" ref="C176:E177" si="19">C177</f>
        <v>-2366968.77</v>
      </c>
      <c r="D176" s="13">
        <f t="shared" si="19"/>
        <v>0</v>
      </c>
      <c r="E176" s="13">
        <f t="shared" si="19"/>
        <v>0</v>
      </c>
    </row>
    <row r="177" spans="1:5" ht="34.200000000000003" x14ac:dyDescent="0.3">
      <c r="A177" s="16" t="s">
        <v>166</v>
      </c>
      <c r="B177" s="33" t="s">
        <v>167</v>
      </c>
      <c r="C177" s="14">
        <f t="shared" si="19"/>
        <v>-2366968.77</v>
      </c>
      <c r="D177" s="14">
        <f t="shared" si="19"/>
        <v>0</v>
      </c>
      <c r="E177" s="14">
        <f t="shared" si="19"/>
        <v>0</v>
      </c>
    </row>
    <row r="178" spans="1:5" ht="34.200000000000003" x14ac:dyDescent="0.3">
      <c r="A178" s="16" t="s">
        <v>168</v>
      </c>
      <c r="B178" s="33" t="s">
        <v>169</v>
      </c>
      <c r="C178" s="14">
        <v>-2366968.77</v>
      </c>
      <c r="D178" s="11"/>
      <c r="E178" s="11"/>
    </row>
    <row r="182" spans="1:5" x14ac:dyDescent="0.3">
      <c r="C182" s="2"/>
    </row>
  </sheetData>
  <mergeCells count="3">
    <mergeCell ref="A8:E8"/>
    <mergeCell ref="A9:E9"/>
    <mergeCell ref="C1:E6"/>
  </mergeCells>
  <hyperlinks>
    <hyperlink ref="A92" r:id="rId1" location="dst100655" display="https://www.consultant.ru/document/cons_doc_LAW_460025/dce70e6a9dcd7ffcce2ca3ad4c08d13e13fefa8b/ - dst100655" xr:uid="{00000000-0004-0000-0100-000000000000}"/>
    <hyperlink ref="A93" r:id="rId2" location="dst100655" display="https://www.consultant.ru/document/cons_doc_LAW_460025/dce70e6a9dcd7ffcce2ca3ad4c08d13e13fefa8b/ - dst100655" xr:uid="{00000000-0004-0000-0100-000001000000}"/>
    <hyperlink ref="A110" r:id="rId3" display="https://www.consultant.ru/document/cons_doc_LAW_460025/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73" fitToHeight="8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57"/>
  <sheetViews>
    <sheetView topLeftCell="A550" workbookViewId="0">
      <selection activeCell="A9" sqref="A9:H557"/>
    </sheetView>
  </sheetViews>
  <sheetFormatPr defaultRowHeight="14.4" x14ac:dyDescent="0.3"/>
  <cols>
    <col min="1" max="1" width="32" customWidth="1"/>
    <col min="4" max="4" width="14.5546875" customWidth="1"/>
    <col min="6" max="6" width="15.109375" customWidth="1"/>
    <col min="7" max="7" width="13.5546875" customWidth="1"/>
    <col min="8" max="8" width="18.88671875" customWidth="1"/>
    <col min="10" max="10" width="10.5546875" bestFit="1" customWidth="1"/>
  </cols>
  <sheetData>
    <row r="1" spans="1:8" x14ac:dyDescent="0.3">
      <c r="F1" s="288" t="s">
        <v>1106</v>
      </c>
      <c r="G1" s="288"/>
      <c r="H1" s="288"/>
    </row>
    <row r="2" spans="1:8" x14ac:dyDescent="0.3">
      <c r="F2" s="288"/>
      <c r="G2" s="288"/>
      <c r="H2" s="288"/>
    </row>
    <row r="3" spans="1:8" x14ac:dyDescent="0.3">
      <c r="F3" s="288"/>
      <c r="G3" s="288"/>
      <c r="H3" s="288"/>
    </row>
    <row r="4" spans="1:8" x14ac:dyDescent="0.3">
      <c r="F4" s="288"/>
      <c r="G4" s="288"/>
      <c r="H4" s="288"/>
    </row>
    <row r="5" spans="1:8" x14ac:dyDescent="0.3">
      <c r="F5" s="288"/>
      <c r="G5" s="288"/>
      <c r="H5" s="288"/>
    </row>
    <row r="6" spans="1:8" ht="68.25" customHeight="1" x14ac:dyDescent="0.3">
      <c r="F6" s="288"/>
      <c r="G6" s="288"/>
      <c r="H6" s="288"/>
    </row>
    <row r="7" spans="1:8" ht="54" customHeight="1" x14ac:dyDescent="0.3">
      <c r="A7" s="296" t="s">
        <v>882</v>
      </c>
      <c r="B7" s="296"/>
      <c r="C7" s="296"/>
      <c r="D7" s="296"/>
      <c r="E7" s="296"/>
      <c r="F7" s="296"/>
      <c r="G7" s="296"/>
      <c r="H7" s="296"/>
    </row>
    <row r="9" spans="1:8" x14ac:dyDescent="0.3">
      <c r="A9" s="67"/>
      <c r="B9" s="67"/>
      <c r="C9" s="67"/>
      <c r="D9" s="68"/>
      <c r="E9" s="67"/>
      <c r="F9" s="295" t="s">
        <v>344</v>
      </c>
      <c r="G9" s="295"/>
      <c r="H9" s="295"/>
    </row>
    <row r="10" spans="1:8" x14ac:dyDescent="0.3">
      <c r="A10" s="69" t="s">
        <v>0</v>
      </c>
      <c r="B10" s="69" t="s">
        <v>345</v>
      </c>
      <c r="C10" s="69" t="s">
        <v>346</v>
      </c>
      <c r="D10" s="70" t="s">
        <v>347</v>
      </c>
      <c r="E10" s="69" t="s">
        <v>348</v>
      </c>
      <c r="F10" s="71" t="s">
        <v>304</v>
      </c>
      <c r="G10" s="71" t="s">
        <v>305</v>
      </c>
      <c r="H10" s="71" t="s">
        <v>306</v>
      </c>
    </row>
    <row r="11" spans="1:8" x14ac:dyDescent="0.3">
      <c r="A11" s="72"/>
      <c r="B11" s="72"/>
      <c r="C11" s="72"/>
      <c r="D11" s="73"/>
      <c r="E11" s="72"/>
      <c r="F11" s="74"/>
      <c r="G11" s="75"/>
      <c r="H11" s="75"/>
    </row>
    <row r="12" spans="1:8" x14ac:dyDescent="0.3">
      <c r="A12" s="81" t="s">
        <v>349</v>
      </c>
      <c r="B12" s="82">
        <v>0</v>
      </c>
      <c r="C12" s="82">
        <v>0</v>
      </c>
      <c r="D12" s="83" t="s">
        <v>350</v>
      </c>
      <c r="E12" s="84">
        <v>0</v>
      </c>
      <c r="F12" s="85">
        <f>F14+F173+F201+F249+F274+F420+F449+F455+F524+F548+F13</f>
        <v>881017077.57000005</v>
      </c>
      <c r="G12" s="85">
        <f>G14+G173+G201+G249+G274+G420+G449+G455+G524+G548+G13</f>
        <v>667035518</v>
      </c>
      <c r="H12" s="85">
        <f>H14+H173+H201+H249+H274+H420+H449+H455+H524+H548+H13</f>
        <v>770062359</v>
      </c>
    </row>
    <row r="13" spans="1:8" x14ac:dyDescent="0.3">
      <c r="A13" s="81" t="s">
        <v>351</v>
      </c>
      <c r="B13" s="82"/>
      <c r="C13" s="82"/>
      <c r="D13" s="83"/>
      <c r="E13" s="84"/>
      <c r="F13" s="85"/>
      <c r="G13" s="85">
        <v>5325012</v>
      </c>
      <c r="H13" s="85">
        <v>11157658</v>
      </c>
    </row>
    <row r="14" spans="1:8" ht="22.8" x14ac:dyDescent="0.3">
      <c r="A14" s="81" t="s">
        <v>352</v>
      </c>
      <c r="B14" s="259" t="s">
        <v>353</v>
      </c>
      <c r="C14" s="246"/>
      <c r="D14" s="246"/>
      <c r="E14" s="246"/>
      <c r="F14" s="268">
        <f>F15+F20+F30+F80+F100+F105+F75+F95</f>
        <v>178580908.91</v>
      </c>
      <c r="G14" s="268">
        <f t="shared" ref="G14:H14" si="0">G15+G20+G30+G80+G100+G105+G75+G95</f>
        <v>58214401</v>
      </c>
      <c r="H14" s="268">
        <f t="shared" si="0"/>
        <v>58941368</v>
      </c>
    </row>
    <row r="15" spans="1:8" ht="45.6" x14ac:dyDescent="0.3">
      <c r="A15" s="81" t="s">
        <v>354</v>
      </c>
      <c r="B15" s="259" t="s">
        <v>353</v>
      </c>
      <c r="C15" s="259" t="s">
        <v>355</v>
      </c>
      <c r="D15" s="246"/>
      <c r="E15" s="246"/>
      <c r="F15" s="268">
        <f>F16</f>
        <v>2440610</v>
      </c>
      <c r="G15" s="268">
        <f t="shared" ref="G15:H18" si="1">G16</f>
        <v>2030000</v>
      </c>
      <c r="H15" s="268">
        <f t="shared" si="1"/>
        <v>2030000</v>
      </c>
    </row>
    <row r="16" spans="1:8" ht="24" x14ac:dyDescent="0.3">
      <c r="A16" s="86" t="s">
        <v>356</v>
      </c>
      <c r="B16" s="253" t="s">
        <v>353</v>
      </c>
      <c r="C16" s="253" t="s">
        <v>355</v>
      </c>
      <c r="D16" s="248" t="s">
        <v>357</v>
      </c>
      <c r="E16" s="248"/>
      <c r="F16" s="269">
        <f>F17</f>
        <v>2440610</v>
      </c>
      <c r="G16" s="269">
        <f t="shared" si="1"/>
        <v>2030000</v>
      </c>
      <c r="H16" s="269">
        <f t="shared" si="1"/>
        <v>2030000</v>
      </c>
    </row>
    <row r="17" spans="1:8" x14ac:dyDescent="0.3">
      <c r="A17" s="86" t="s">
        <v>358</v>
      </c>
      <c r="B17" s="253" t="s">
        <v>353</v>
      </c>
      <c r="C17" s="253" t="s">
        <v>355</v>
      </c>
      <c r="D17" s="248" t="s">
        <v>359</v>
      </c>
      <c r="E17" s="248"/>
      <c r="F17" s="269">
        <f>F18</f>
        <v>2440610</v>
      </c>
      <c r="G17" s="269">
        <f t="shared" si="1"/>
        <v>2030000</v>
      </c>
      <c r="H17" s="269">
        <f t="shared" si="1"/>
        <v>2030000</v>
      </c>
    </row>
    <row r="18" spans="1:8" ht="24" x14ac:dyDescent="0.3">
      <c r="A18" s="87" t="s">
        <v>360</v>
      </c>
      <c r="B18" s="253" t="s">
        <v>353</v>
      </c>
      <c r="C18" s="253" t="s">
        <v>355</v>
      </c>
      <c r="D18" s="252" t="s">
        <v>361</v>
      </c>
      <c r="E18" s="248"/>
      <c r="F18" s="269">
        <f>F19</f>
        <v>2440610</v>
      </c>
      <c r="G18" s="269">
        <f t="shared" si="1"/>
        <v>2030000</v>
      </c>
      <c r="H18" s="269">
        <f t="shared" si="1"/>
        <v>2030000</v>
      </c>
    </row>
    <row r="19" spans="1:8" ht="72" x14ac:dyDescent="0.3">
      <c r="A19" s="86" t="s">
        <v>362</v>
      </c>
      <c r="B19" s="253" t="s">
        <v>353</v>
      </c>
      <c r="C19" s="253" t="s">
        <v>355</v>
      </c>
      <c r="D19" s="252" t="s">
        <v>361</v>
      </c>
      <c r="E19" s="248">
        <v>100</v>
      </c>
      <c r="F19" s="270">
        <v>2440610</v>
      </c>
      <c r="G19" s="271">
        <v>2030000</v>
      </c>
      <c r="H19" s="271">
        <v>2030000</v>
      </c>
    </row>
    <row r="20" spans="1:8" ht="57" x14ac:dyDescent="0.3">
      <c r="A20" s="81" t="s">
        <v>363</v>
      </c>
      <c r="B20" s="259" t="s">
        <v>353</v>
      </c>
      <c r="C20" s="259" t="s">
        <v>364</v>
      </c>
      <c r="D20" s="246"/>
      <c r="E20" s="246"/>
      <c r="F20" s="268">
        <f>F21+F26</f>
        <v>1190800</v>
      </c>
      <c r="G20" s="268">
        <f>G21+G26</f>
        <v>880000</v>
      </c>
      <c r="H20" s="268">
        <f>H21+H26</f>
        <v>880000</v>
      </c>
    </row>
    <row r="21" spans="1:8" ht="36" x14ac:dyDescent="0.3">
      <c r="A21" s="86" t="s">
        <v>365</v>
      </c>
      <c r="B21" s="253" t="s">
        <v>353</v>
      </c>
      <c r="C21" s="253" t="s">
        <v>364</v>
      </c>
      <c r="D21" s="253" t="s">
        <v>366</v>
      </c>
      <c r="E21" s="248"/>
      <c r="F21" s="269">
        <f>F22</f>
        <v>135000</v>
      </c>
      <c r="G21" s="269">
        <f>G22</f>
        <v>50000</v>
      </c>
      <c r="H21" s="269">
        <f>H22</f>
        <v>50000</v>
      </c>
    </row>
    <row r="22" spans="1:8" ht="60" x14ac:dyDescent="0.3">
      <c r="A22" s="86" t="s">
        <v>367</v>
      </c>
      <c r="B22" s="253" t="s">
        <v>353</v>
      </c>
      <c r="C22" s="253" t="s">
        <v>364</v>
      </c>
      <c r="D22" s="252" t="s">
        <v>368</v>
      </c>
      <c r="E22" s="248"/>
      <c r="F22" s="269">
        <f>F25</f>
        <v>135000</v>
      </c>
      <c r="G22" s="269">
        <f>G25</f>
        <v>50000</v>
      </c>
      <c r="H22" s="269">
        <f>H25</f>
        <v>50000</v>
      </c>
    </row>
    <row r="23" spans="1:8" ht="72" x14ac:dyDescent="0.3">
      <c r="A23" s="89" t="s">
        <v>369</v>
      </c>
      <c r="B23" s="253" t="s">
        <v>353</v>
      </c>
      <c r="C23" s="253" t="s">
        <v>364</v>
      </c>
      <c r="D23" s="252" t="s">
        <v>370</v>
      </c>
      <c r="E23" s="248"/>
      <c r="F23" s="269">
        <f t="shared" ref="F23:H24" si="2">F24</f>
        <v>135000</v>
      </c>
      <c r="G23" s="269">
        <f t="shared" si="2"/>
        <v>50000</v>
      </c>
      <c r="H23" s="269">
        <f t="shared" si="2"/>
        <v>50000</v>
      </c>
    </row>
    <row r="24" spans="1:8" ht="24" x14ac:dyDescent="0.3">
      <c r="A24" s="86" t="s">
        <v>371</v>
      </c>
      <c r="B24" s="253" t="s">
        <v>353</v>
      </c>
      <c r="C24" s="253" t="s">
        <v>364</v>
      </c>
      <c r="D24" s="252" t="s">
        <v>372</v>
      </c>
      <c r="E24" s="248"/>
      <c r="F24" s="269">
        <f t="shared" si="2"/>
        <v>135000</v>
      </c>
      <c r="G24" s="269">
        <f t="shared" si="2"/>
        <v>50000</v>
      </c>
      <c r="H24" s="269">
        <f t="shared" si="2"/>
        <v>50000</v>
      </c>
    </row>
    <row r="25" spans="1:8" ht="36" x14ac:dyDescent="0.3">
      <c r="A25" s="86" t="s">
        <v>373</v>
      </c>
      <c r="B25" s="253" t="s">
        <v>353</v>
      </c>
      <c r="C25" s="253" t="s">
        <v>364</v>
      </c>
      <c r="D25" s="252" t="s">
        <v>372</v>
      </c>
      <c r="E25" s="248">
        <v>200</v>
      </c>
      <c r="F25" s="269">
        <v>135000</v>
      </c>
      <c r="G25" s="271">
        <v>50000</v>
      </c>
      <c r="H25" s="271">
        <v>50000</v>
      </c>
    </row>
    <row r="26" spans="1:8" ht="36" x14ac:dyDescent="0.3">
      <c r="A26" s="87" t="s">
        <v>374</v>
      </c>
      <c r="B26" s="253" t="s">
        <v>353</v>
      </c>
      <c r="C26" s="253" t="s">
        <v>364</v>
      </c>
      <c r="D26" s="248" t="s">
        <v>375</v>
      </c>
      <c r="E26" s="248"/>
      <c r="F26" s="269">
        <f t="shared" ref="F26:H28" si="3">F27</f>
        <v>1055800</v>
      </c>
      <c r="G26" s="269">
        <f t="shared" si="3"/>
        <v>830000</v>
      </c>
      <c r="H26" s="269">
        <f t="shared" si="3"/>
        <v>830000</v>
      </c>
    </row>
    <row r="27" spans="1:8" ht="24" x14ac:dyDescent="0.3">
      <c r="A27" s="87" t="s">
        <v>376</v>
      </c>
      <c r="B27" s="253" t="s">
        <v>353</v>
      </c>
      <c r="C27" s="253" t="s">
        <v>364</v>
      </c>
      <c r="D27" s="248" t="s">
        <v>377</v>
      </c>
      <c r="E27" s="248"/>
      <c r="F27" s="269">
        <f t="shared" si="3"/>
        <v>1055800</v>
      </c>
      <c r="G27" s="269">
        <f t="shared" si="3"/>
        <v>830000</v>
      </c>
      <c r="H27" s="269">
        <f t="shared" si="3"/>
        <v>830000</v>
      </c>
    </row>
    <row r="28" spans="1:8" ht="24" x14ac:dyDescent="0.3">
      <c r="A28" s="87" t="s">
        <v>360</v>
      </c>
      <c r="B28" s="253" t="s">
        <v>353</v>
      </c>
      <c r="C28" s="253" t="s">
        <v>364</v>
      </c>
      <c r="D28" s="252" t="s">
        <v>378</v>
      </c>
      <c r="E28" s="248"/>
      <c r="F28" s="269">
        <f t="shared" si="3"/>
        <v>1055800</v>
      </c>
      <c r="G28" s="269">
        <f t="shared" si="3"/>
        <v>830000</v>
      </c>
      <c r="H28" s="269">
        <f t="shared" si="3"/>
        <v>830000</v>
      </c>
    </row>
    <row r="29" spans="1:8" ht="72" x14ac:dyDescent="0.3">
      <c r="A29" s="86" t="s">
        <v>362</v>
      </c>
      <c r="B29" s="253" t="s">
        <v>353</v>
      </c>
      <c r="C29" s="253" t="s">
        <v>364</v>
      </c>
      <c r="D29" s="252" t="s">
        <v>378</v>
      </c>
      <c r="E29" s="248">
        <v>100</v>
      </c>
      <c r="F29" s="270">
        <v>1055800</v>
      </c>
      <c r="G29" s="271">
        <v>830000</v>
      </c>
      <c r="H29" s="271">
        <v>830000</v>
      </c>
    </row>
    <row r="30" spans="1:8" ht="68.400000000000006" x14ac:dyDescent="0.3">
      <c r="A30" s="81" t="s">
        <v>379</v>
      </c>
      <c r="B30" s="259" t="s">
        <v>353</v>
      </c>
      <c r="C30" s="259" t="s">
        <v>380</v>
      </c>
      <c r="D30" s="246"/>
      <c r="E30" s="246"/>
      <c r="F30" s="268">
        <f>F31+F38+F47+F52+F59+F64+F71</f>
        <v>29108176</v>
      </c>
      <c r="G30" s="268">
        <f t="shared" ref="G30:H30" si="4">G31+G38+G47+G52+G59+G64+G71</f>
        <v>23091003</v>
      </c>
      <c r="H30" s="268">
        <f t="shared" si="4"/>
        <v>23177970</v>
      </c>
    </row>
    <row r="31" spans="1:8" ht="48" x14ac:dyDescent="0.3">
      <c r="A31" s="87" t="s">
        <v>381</v>
      </c>
      <c r="B31" s="253" t="s">
        <v>353</v>
      </c>
      <c r="C31" s="253" t="s">
        <v>380</v>
      </c>
      <c r="D31" s="253" t="s">
        <v>382</v>
      </c>
      <c r="E31" s="248"/>
      <c r="F31" s="269">
        <f>F32</f>
        <v>0</v>
      </c>
      <c r="G31" s="269">
        <f>G32</f>
        <v>86967</v>
      </c>
      <c r="H31" s="269">
        <f>H32</f>
        <v>173934</v>
      </c>
    </row>
    <row r="32" spans="1:8" ht="60" x14ac:dyDescent="0.3">
      <c r="A32" s="87" t="s">
        <v>383</v>
      </c>
      <c r="B32" s="253" t="s">
        <v>353</v>
      </c>
      <c r="C32" s="253" t="s">
        <v>380</v>
      </c>
      <c r="D32" s="253" t="s">
        <v>384</v>
      </c>
      <c r="E32" s="248"/>
      <c r="F32" s="269">
        <f t="shared" ref="F32:H36" si="5">F33</f>
        <v>0</v>
      </c>
      <c r="G32" s="269">
        <f t="shared" si="5"/>
        <v>86967</v>
      </c>
      <c r="H32" s="269">
        <f t="shared" si="5"/>
        <v>173934</v>
      </c>
    </row>
    <row r="33" spans="1:8" ht="48" x14ac:dyDescent="0.3">
      <c r="A33" s="87" t="s">
        <v>385</v>
      </c>
      <c r="B33" s="253" t="s">
        <v>353</v>
      </c>
      <c r="C33" s="253" t="s">
        <v>380</v>
      </c>
      <c r="D33" s="253" t="s">
        <v>386</v>
      </c>
      <c r="E33" s="248"/>
      <c r="F33" s="269">
        <f>F36+F34</f>
        <v>0</v>
      </c>
      <c r="G33" s="269">
        <f t="shared" ref="G33:H33" si="6">G36+G34</f>
        <v>86967</v>
      </c>
      <c r="H33" s="269">
        <f t="shared" si="6"/>
        <v>173934</v>
      </c>
    </row>
    <row r="34" spans="1:8" ht="72" x14ac:dyDescent="0.3">
      <c r="A34" s="87" t="s">
        <v>387</v>
      </c>
      <c r="B34" s="253" t="s">
        <v>353</v>
      </c>
      <c r="C34" s="253" t="s">
        <v>380</v>
      </c>
      <c r="D34" s="253" t="s">
        <v>1087</v>
      </c>
      <c r="E34" s="248"/>
      <c r="F34" s="269">
        <f>F35</f>
        <v>0</v>
      </c>
      <c r="G34" s="269">
        <f t="shared" ref="G34:H34" si="7">G35</f>
        <v>86967</v>
      </c>
      <c r="H34" s="269">
        <f t="shared" si="7"/>
        <v>173934</v>
      </c>
    </row>
    <row r="35" spans="1:8" ht="72" x14ac:dyDescent="0.3">
      <c r="A35" s="87" t="s">
        <v>362</v>
      </c>
      <c r="B35" s="253" t="s">
        <v>353</v>
      </c>
      <c r="C35" s="253" t="s">
        <v>380</v>
      </c>
      <c r="D35" s="253" t="s">
        <v>1087</v>
      </c>
      <c r="E35" s="248">
        <v>100</v>
      </c>
      <c r="F35" s="269"/>
      <c r="G35" s="269">
        <v>86967</v>
      </c>
      <c r="H35" s="269">
        <v>173934</v>
      </c>
    </row>
    <row r="36" spans="1:8" ht="72" x14ac:dyDescent="0.3">
      <c r="A36" s="87" t="s">
        <v>387</v>
      </c>
      <c r="B36" s="253" t="s">
        <v>353</v>
      </c>
      <c r="C36" s="253" t="s">
        <v>380</v>
      </c>
      <c r="D36" s="253" t="s">
        <v>1088</v>
      </c>
      <c r="E36" s="248"/>
      <c r="F36" s="269">
        <f t="shared" si="5"/>
        <v>0</v>
      </c>
      <c r="G36" s="269">
        <f t="shared" si="5"/>
        <v>0</v>
      </c>
      <c r="H36" s="269">
        <f t="shared" si="5"/>
        <v>0</v>
      </c>
    </row>
    <row r="37" spans="1:8" ht="72" x14ac:dyDescent="0.3">
      <c r="A37" s="87" t="s">
        <v>362</v>
      </c>
      <c r="B37" s="253" t="s">
        <v>353</v>
      </c>
      <c r="C37" s="253" t="s">
        <v>380</v>
      </c>
      <c r="D37" s="253" t="s">
        <v>1088</v>
      </c>
      <c r="E37" s="248">
        <v>100</v>
      </c>
      <c r="F37" s="269">
        <v>0</v>
      </c>
      <c r="G37" s="269"/>
      <c r="H37" s="269"/>
    </row>
    <row r="38" spans="1:8" ht="36" x14ac:dyDescent="0.3">
      <c r="A38" s="86" t="s">
        <v>365</v>
      </c>
      <c r="B38" s="253" t="s">
        <v>353</v>
      </c>
      <c r="C38" s="253" t="s">
        <v>380</v>
      </c>
      <c r="D38" s="253" t="s">
        <v>388</v>
      </c>
      <c r="E38" s="248"/>
      <c r="F38" s="269">
        <f>F39</f>
        <v>3395000</v>
      </c>
      <c r="G38" s="269">
        <f>G39</f>
        <v>1600000</v>
      </c>
      <c r="H38" s="269">
        <f>H39</f>
        <v>1600000</v>
      </c>
    </row>
    <row r="39" spans="1:8" ht="60" x14ac:dyDescent="0.3">
      <c r="A39" s="86" t="s">
        <v>367</v>
      </c>
      <c r="B39" s="253" t="s">
        <v>353</v>
      </c>
      <c r="C39" s="253" t="s">
        <v>380</v>
      </c>
      <c r="D39" s="252" t="s">
        <v>368</v>
      </c>
      <c r="E39" s="248"/>
      <c r="F39" s="269">
        <f>F44+F40</f>
        <v>3395000</v>
      </c>
      <c r="G39" s="269">
        <f>G44+G40</f>
        <v>1600000</v>
      </c>
      <c r="H39" s="269">
        <f>H44+H40</f>
        <v>1600000</v>
      </c>
    </row>
    <row r="40" spans="1:8" ht="48" x14ac:dyDescent="0.3">
      <c r="A40" s="86" t="s">
        <v>389</v>
      </c>
      <c r="B40" s="253" t="s">
        <v>353</v>
      </c>
      <c r="C40" s="253" t="s">
        <v>380</v>
      </c>
      <c r="D40" s="252" t="s">
        <v>390</v>
      </c>
      <c r="E40" s="248"/>
      <c r="F40" s="269">
        <f>F41</f>
        <v>100000</v>
      </c>
      <c r="G40" s="269">
        <f>G41</f>
        <v>100000</v>
      </c>
      <c r="H40" s="269">
        <f>H41</f>
        <v>100000</v>
      </c>
    </row>
    <row r="41" spans="1:8" ht="24" x14ac:dyDescent="0.3">
      <c r="A41" s="86" t="s">
        <v>371</v>
      </c>
      <c r="B41" s="253" t="s">
        <v>353</v>
      </c>
      <c r="C41" s="253" t="s">
        <v>380</v>
      </c>
      <c r="D41" s="252" t="s">
        <v>391</v>
      </c>
      <c r="E41" s="248"/>
      <c r="F41" s="269">
        <f>F42+F43</f>
        <v>100000</v>
      </c>
      <c r="G41" s="269">
        <f>G42+G43</f>
        <v>100000</v>
      </c>
      <c r="H41" s="269">
        <f>H42+H43</f>
        <v>100000</v>
      </c>
    </row>
    <row r="42" spans="1:8" ht="72" x14ac:dyDescent="0.3">
      <c r="A42" s="86" t="s">
        <v>362</v>
      </c>
      <c r="B42" s="253" t="s">
        <v>353</v>
      </c>
      <c r="C42" s="253" t="s">
        <v>380</v>
      </c>
      <c r="D42" s="252" t="s">
        <v>391</v>
      </c>
      <c r="E42" s="248">
        <v>100</v>
      </c>
      <c r="F42" s="269">
        <v>50000</v>
      </c>
      <c r="G42" s="271">
        <v>50000</v>
      </c>
      <c r="H42" s="271">
        <v>50000</v>
      </c>
    </row>
    <row r="43" spans="1:8" ht="24" x14ac:dyDescent="0.3">
      <c r="A43" s="86" t="s">
        <v>392</v>
      </c>
      <c r="B43" s="253" t="s">
        <v>353</v>
      </c>
      <c r="C43" s="253" t="s">
        <v>380</v>
      </c>
      <c r="D43" s="252" t="s">
        <v>391</v>
      </c>
      <c r="E43" s="248">
        <v>200</v>
      </c>
      <c r="F43" s="269">
        <v>50000</v>
      </c>
      <c r="G43" s="271">
        <v>50000</v>
      </c>
      <c r="H43" s="271">
        <v>50000</v>
      </c>
    </row>
    <row r="44" spans="1:8" ht="72" x14ac:dyDescent="0.3">
      <c r="A44" s="89" t="s">
        <v>369</v>
      </c>
      <c r="B44" s="253" t="s">
        <v>353</v>
      </c>
      <c r="C44" s="253" t="s">
        <v>380</v>
      </c>
      <c r="D44" s="252" t="s">
        <v>370</v>
      </c>
      <c r="E44" s="248"/>
      <c r="F44" s="269">
        <f t="shared" ref="F44:H45" si="8">F45</f>
        <v>3295000</v>
      </c>
      <c r="G44" s="269">
        <f t="shared" si="8"/>
        <v>1500000</v>
      </c>
      <c r="H44" s="269">
        <f t="shared" si="8"/>
        <v>1500000</v>
      </c>
    </row>
    <row r="45" spans="1:8" ht="24" x14ac:dyDescent="0.3">
      <c r="A45" s="86" t="s">
        <v>371</v>
      </c>
      <c r="B45" s="253" t="s">
        <v>353</v>
      </c>
      <c r="C45" s="253" t="s">
        <v>380</v>
      </c>
      <c r="D45" s="252" t="s">
        <v>372</v>
      </c>
      <c r="E45" s="248"/>
      <c r="F45" s="269">
        <f t="shared" si="8"/>
        <v>3295000</v>
      </c>
      <c r="G45" s="269">
        <f t="shared" si="8"/>
        <v>1500000</v>
      </c>
      <c r="H45" s="269">
        <f t="shared" si="8"/>
        <v>1500000</v>
      </c>
    </row>
    <row r="46" spans="1:8" ht="24" x14ac:dyDescent="0.3">
      <c r="A46" s="86" t="s">
        <v>392</v>
      </c>
      <c r="B46" s="253" t="s">
        <v>353</v>
      </c>
      <c r="C46" s="253" t="s">
        <v>380</v>
      </c>
      <c r="D46" s="252" t="s">
        <v>372</v>
      </c>
      <c r="E46" s="248">
        <v>200</v>
      </c>
      <c r="F46" s="272">
        <v>3295000</v>
      </c>
      <c r="G46" s="271">
        <v>1500000</v>
      </c>
      <c r="H46" s="271">
        <v>1500000</v>
      </c>
    </row>
    <row r="47" spans="1:8" ht="36" x14ac:dyDescent="0.3">
      <c r="A47" s="87" t="s">
        <v>393</v>
      </c>
      <c r="B47" s="253" t="s">
        <v>353</v>
      </c>
      <c r="C47" s="253" t="s">
        <v>380</v>
      </c>
      <c r="D47" s="248" t="s">
        <v>394</v>
      </c>
      <c r="E47" s="248"/>
      <c r="F47" s="269">
        <f>F48</f>
        <v>237464</v>
      </c>
      <c r="G47" s="269">
        <f t="shared" ref="G47:H50" si="9">G48</f>
        <v>237464</v>
      </c>
      <c r="H47" s="269">
        <f t="shared" si="9"/>
        <v>237464</v>
      </c>
    </row>
    <row r="48" spans="1:8" ht="60" x14ac:dyDescent="0.3">
      <c r="A48" s="86" t="s">
        <v>395</v>
      </c>
      <c r="B48" s="253" t="s">
        <v>353</v>
      </c>
      <c r="C48" s="253" t="s">
        <v>380</v>
      </c>
      <c r="D48" s="248" t="s">
        <v>396</v>
      </c>
      <c r="E48" s="248"/>
      <c r="F48" s="269">
        <f>F49</f>
        <v>237464</v>
      </c>
      <c r="G48" s="269">
        <f t="shared" si="9"/>
        <v>237464</v>
      </c>
      <c r="H48" s="269">
        <f t="shared" si="9"/>
        <v>237464</v>
      </c>
    </row>
    <row r="49" spans="1:8" ht="48" x14ac:dyDescent="0.3">
      <c r="A49" s="87" t="s">
        <v>397</v>
      </c>
      <c r="B49" s="253" t="s">
        <v>353</v>
      </c>
      <c r="C49" s="253" t="s">
        <v>380</v>
      </c>
      <c r="D49" s="248" t="s">
        <v>398</v>
      </c>
      <c r="E49" s="248"/>
      <c r="F49" s="269">
        <f>F50</f>
        <v>237464</v>
      </c>
      <c r="G49" s="269">
        <f t="shared" si="9"/>
        <v>237464</v>
      </c>
      <c r="H49" s="269">
        <f t="shared" si="9"/>
        <v>237464</v>
      </c>
    </row>
    <row r="50" spans="1:8" ht="36" x14ac:dyDescent="0.3">
      <c r="A50" s="87" t="s">
        <v>399</v>
      </c>
      <c r="B50" s="253" t="s">
        <v>353</v>
      </c>
      <c r="C50" s="253" t="s">
        <v>380</v>
      </c>
      <c r="D50" s="248" t="s">
        <v>400</v>
      </c>
      <c r="E50" s="248"/>
      <c r="F50" s="269">
        <f>F51</f>
        <v>237464</v>
      </c>
      <c r="G50" s="269">
        <f t="shared" si="9"/>
        <v>237464</v>
      </c>
      <c r="H50" s="269">
        <f t="shared" si="9"/>
        <v>237464</v>
      </c>
    </row>
    <row r="51" spans="1:8" ht="72" x14ac:dyDescent="0.3">
      <c r="A51" s="86" t="s">
        <v>362</v>
      </c>
      <c r="B51" s="253" t="s">
        <v>353</v>
      </c>
      <c r="C51" s="253" t="s">
        <v>380</v>
      </c>
      <c r="D51" s="248" t="s">
        <v>400</v>
      </c>
      <c r="E51" s="248">
        <v>100</v>
      </c>
      <c r="F51" s="272">
        <v>237464</v>
      </c>
      <c r="G51" s="271">
        <v>237464</v>
      </c>
      <c r="H51" s="271">
        <v>237464</v>
      </c>
    </row>
    <row r="52" spans="1:8" ht="36" x14ac:dyDescent="0.3">
      <c r="A52" s="87" t="s">
        <v>401</v>
      </c>
      <c r="B52" s="254" t="s">
        <v>353</v>
      </c>
      <c r="C52" s="254" t="s">
        <v>380</v>
      </c>
      <c r="D52" s="248" t="s">
        <v>402</v>
      </c>
      <c r="E52" s="254"/>
      <c r="F52" s="269">
        <f t="shared" ref="F52:H53" si="10">F53</f>
        <v>755800</v>
      </c>
      <c r="G52" s="269">
        <f t="shared" si="10"/>
        <v>755800</v>
      </c>
      <c r="H52" s="269">
        <f t="shared" si="10"/>
        <v>755800</v>
      </c>
    </row>
    <row r="53" spans="1:8" ht="84" x14ac:dyDescent="0.3">
      <c r="A53" s="86" t="s">
        <v>403</v>
      </c>
      <c r="B53" s="254" t="s">
        <v>353</v>
      </c>
      <c r="C53" s="254" t="s">
        <v>380</v>
      </c>
      <c r="D53" s="248" t="s">
        <v>404</v>
      </c>
      <c r="E53" s="254"/>
      <c r="F53" s="269">
        <f t="shared" si="10"/>
        <v>755800</v>
      </c>
      <c r="G53" s="269">
        <f t="shared" si="10"/>
        <v>755800</v>
      </c>
      <c r="H53" s="269">
        <f t="shared" si="10"/>
        <v>755800</v>
      </c>
    </row>
    <row r="54" spans="1:8" ht="84" x14ac:dyDescent="0.3">
      <c r="A54" s="87" t="s">
        <v>405</v>
      </c>
      <c r="B54" s="254" t="s">
        <v>353</v>
      </c>
      <c r="C54" s="254" t="s">
        <v>380</v>
      </c>
      <c r="D54" s="248" t="s">
        <v>406</v>
      </c>
      <c r="E54" s="254"/>
      <c r="F54" s="269">
        <f>F57+F55</f>
        <v>755800</v>
      </c>
      <c r="G54" s="269">
        <f>G57+G55</f>
        <v>755800</v>
      </c>
      <c r="H54" s="269">
        <f>H57+H55</f>
        <v>755800</v>
      </c>
    </row>
    <row r="55" spans="1:8" ht="60" x14ac:dyDescent="0.3">
      <c r="A55" s="87" t="s">
        <v>407</v>
      </c>
      <c r="B55" s="254" t="s">
        <v>353</v>
      </c>
      <c r="C55" s="254" t="s">
        <v>380</v>
      </c>
      <c r="D55" s="248" t="s">
        <v>408</v>
      </c>
      <c r="E55" s="254"/>
      <c r="F55" s="269">
        <f>F56</f>
        <v>377900</v>
      </c>
      <c r="G55" s="269">
        <f>G56</f>
        <v>377900</v>
      </c>
      <c r="H55" s="269">
        <f>H56</f>
        <v>377900</v>
      </c>
    </row>
    <row r="56" spans="1:8" ht="72" x14ac:dyDescent="0.3">
      <c r="A56" s="87" t="s">
        <v>362</v>
      </c>
      <c r="B56" s="254" t="s">
        <v>353</v>
      </c>
      <c r="C56" s="254" t="s">
        <v>380</v>
      </c>
      <c r="D56" s="248" t="s">
        <v>408</v>
      </c>
      <c r="E56" s="254" t="s">
        <v>409</v>
      </c>
      <c r="F56" s="269">
        <v>377900</v>
      </c>
      <c r="G56" s="269">
        <v>377900</v>
      </c>
      <c r="H56" s="269">
        <v>377900</v>
      </c>
    </row>
    <row r="57" spans="1:8" ht="48" x14ac:dyDescent="0.3">
      <c r="A57" s="87" t="s">
        <v>410</v>
      </c>
      <c r="B57" s="253" t="s">
        <v>353</v>
      </c>
      <c r="C57" s="253" t="s">
        <v>380</v>
      </c>
      <c r="D57" s="252" t="s">
        <v>411</v>
      </c>
      <c r="E57" s="248"/>
      <c r="F57" s="269">
        <f>F58</f>
        <v>377900</v>
      </c>
      <c r="G57" s="269">
        <f>G58</f>
        <v>377900</v>
      </c>
      <c r="H57" s="269">
        <f>H58</f>
        <v>377900</v>
      </c>
    </row>
    <row r="58" spans="1:8" ht="72" x14ac:dyDescent="0.3">
      <c r="A58" s="86" t="s">
        <v>362</v>
      </c>
      <c r="B58" s="253" t="s">
        <v>353</v>
      </c>
      <c r="C58" s="253" t="s">
        <v>380</v>
      </c>
      <c r="D58" s="252" t="s">
        <v>411</v>
      </c>
      <c r="E58" s="248">
        <v>100</v>
      </c>
      <c r="F58" s="269">
        <v>377900</v>
      </c>
      <c r="G58" s="271">
        <v>377900</v>
      </c>
      <c r="H58" s="271">
        <v>377900</v>
      </c>
    </row>
    <row r="59" spans="1:8" ht="36" x14ac:dyDescent="0.3">
      <c r="A59" s="87" t="s">
        <v>412</v>
      </c>
      <c r="B59" s="254" t="s">
        <v>353</v>
      </c>
      <c r="C59" s="254" t="s">
        <v>380</v>
      </c>
      <c r="D59" s="248" t="s">
        <v>413</v>
      </c>
      <c r="E59" s="254"/>
      <c r="F59" s="269">
        <f>F60</f>
        <v>377900</v>
      </c>
      <c r="G59" s="269">
        <f t="shared" ref="G59:H62" si="11">G60</f>
        <v>377900</v>
      </c>
      <c r="H59" s="269">
        <f t="shared" si="11"/>
        <v>377900</v>
      </c>
    </row>
    <row r="60" spans="1:8" ht="48" x14ac:dyDescent="0.3">
      <c r="A60" s="87" t="s">
        <v>414</v>
      </c>
      <c r="B60" s="254" t="s">
        <v>353</v>
      </c>
      <c r="C60" s="254" t="s">
        <v>380</v>
      </c>
      <c r="D60" s="248" t="s">
        <v>415</v>
      </c>
      <c r="E60" s="254"/>
      <c r="F60" s="269">
        <f>F61</f>
        <v>377900</v>
      </c>
      <c r="G60" s="269">
        <f t="shared" si="11"/>
        <v>377900</v>
      </c>
      <c r="H60" s="269">
        <f t="shared" si="11"/>
        <v>377900</v>
      </c>
    </row>
    <row r="61" spans="1:8" ht="48" x14ac:dyDescent="0.3">
      <c r="A61" s="87" t="s">
        <v>416</v>
      </c>
      <c r="B61" s="254" t="s">
        <v>353</v>
      </c>
      <c r="C61" s="254" t="s">
        <v>380</v>
      </c>
      <c r="D61" s="248" t="s">
        <v>417</v>
      </c>
      <c r="E61" s="254"/>
      <c r="F61" s="269">
        <f>F62</f>
        <v>377900</v>
      </c>
      <c r="G61" s="269">
        <f t="shared" si="11"/>
        <v>377900</v>
      </c>
      <c r="H61" s="269">
        <f t="shared" si="11"/>
        <v>377900</v>
      </c>
    </row>
    <row r="62" spans="1:8" ht="48" x14ac:dyDescent="0.3">
      <c r="A62" s="86" t="s">
        <v>418</v>
      </c>
      <c r="B62" s="254" t="s">
        <v>353</v>
      </c>
      <c r="C62" s="254" t="s">
        <v>380</v>
      </c>
      <c r="D62" s="248" t="s">
        <v>419</v>
      </c>
      <c r="E62" s="254"/>
      <c r="F62" s="269">
        <f>F63</f>
        <v>377900</v>
      </c>
      <c r="G62" s="269">
        <f t="shared" si="11"/>
        <v>377900</v>
      </c>
      <c r="H62" s="269">
        <f t="shared" si="11"/>
        <v>377900</v>
      </c>
    </row>
    <row r="63" spans="1:8" ht="72" x14ac:dyDescent="0.3">
      <c r="A63" s="87" t="s">
        <v>362</v>
      </c>
      <c r="B63" s="254" t="s">
        <v>353</v>
      </c>
      <c r="C63" s="254" t="s">
        <v>380</v>
      </c>
      <c r="D63" s="248" t="s">
        <v>419</v>
      </c>
      <c r="E63" s="254" t="s">
        <v>409</v>
      </c>
      <c r="F63" s="269">
        <v>377900</v>
      </c>
      <c r="G63" s="271">
        <v>377900</v>
      </c>
      <c r="H63" s="271">
        <v>377900</v>
      </c>
    </row>
    <row r="64" spans="1:8" ht="24" x14ac:dyDescent="0.3">
      <c r="A64" s="87" t="s">
        <v>420</v>
      </c>
      <c r="B64" s="253" t="s">
        <v>353</v>
      </c>
      <c r="C64" s="253" t="s">
        <v>380</v>
      </c>
      <c r="D64" s="248" t="s">
        <v>421</v>
      </c>
      <c r="E64" s="248"/>
      <c r="F64" s="269">
        <f>F65</f>
        <v>24304222</v>
      </c>
      <c r="G64" s="269">
        <f>G65</f>
        <v>19995082</v>
      </c>
      <c r="H64" s="269">
        <f>H65</f>
        <v>19995082</v>
      </c>
    </row>
    <row r="65" spans="1:8" ht="24" x14ac:dyDescent="0.3">
      <c r="A65" s="87" t="s">
        <v>422</v>
      </c>
      <c r="B65" s="253" t="s">
        <v>353</v>
      </c>
      <c r="C65" s="253" t="s">
        <v>380</v>
      </c>
      <c r="D65" s="248" t="s">
        <v>423</v>
      </c>
      <c r="E65" s="248"/>
      <c r="F65" s="269">
        <f>F66+F69</f>
        <v>24304222</v>
      </c>
      <c r="G65" s="269">
        <f>G66+G69</f>
        <v>19995082</v>
      </c>
      <c r="H65" s="269">
        <f>H66+H69</f>
        <v>19995082</v>
      </c>
    </row>
    <row r="66" spans="1:8" ht="24" x14ac:dyDescent="0.3">
      <c r="A66" s="87" t="s">
        <v>360</v>
      </c>
      <c r="B66" s="253" t="s">
        <v>353</v>
      </c>
      <c r="C66" s="253" t="s">
        <v>380</v>
      </c>
      <c r="D66" s="248" t="s">
        <v>424</v>
      </c>
      <c r="E66" s="248"/>
      <c r="F66" s="269">
        <f>F67+F68</f>
        <v>23956140</v>
      </c>
      <c r="G66" s="269">
        <f>G67+G68</f>
        <v>19647000</v>
      </c>
      <c r="H66" s="269">
        <f>H67+H68</f>
        <v>19647000</v>
      </c>
    </row>
    <row r="67" spans="1:8" ht="72" x14ac:dyDescent="0.3">
      <c r="A67" s="86" t="s">
        <v>362</v>
      </c>
      <c r="B67" s="253" t="s">
        <v>353</v>
      </c>
      <c r="C67" s="253" t="s">
        <v>380</v>
      </c>
      <c r="D67" s="248" t="s">
        <v>424</v>
      </c>
      <c r="E67" s="248">
        <v>100</v>
      </c>
      <c r="F67" s="271">
        <v>23956140</v>
      </c>
      <c r="G67" s="271">
        <v>19647000</v>
      </c>
      <c r="H67" s="271">
        <v>19647000</v>
      </c>
    </row>
    <row r="68" spans="1:8" x14ac:dyDescent="0.3">
      <c r="A68" s="86" t="s">
        <v>425</v>
      </c>
      <c r="B68" s="253" t="s">
        <v>353</v>
      </c>
      <c r="C68" s="253" t="s">
        <v>380</v>
      </c>
      <c r="D68" s="248" t="s">
        <v>426</v>
      </c>
      <c r="E68" s="248">
        <v>800</v>
      </c>
      <c r="F68" s="271">
        <v>0</v>
      </c>
      <c r="G68" s="271">
        <v>0</v>
      </c>
      <c r="H68" s="271">
        <v>0</v>
      </c>
    </row>
    <row r="69" spans="1:8" ht="36" x14ac:dyDescent="0.3">
      <c r="A69" s="87" t="s">
        <v>427</v>
      </c>
      <c r="B69" s="253" t="s">
        <v>353</v>
      </c>
      <c r="C69" s="253" t="s">
        <v>380</v>
      </c>
      <c r="D69" s="248" t="s">
        <v>428</v>
      </c>
      <c r="E69" s="248"/>
      <c r="F69" s="269">
        <f>F70</f>
        <v>348082</v>
      </c>
      <c r="G69" s="269">
        <f>G70</f>
        <v>348082</v>
      </c>
      <c r="H69" s="269">
        <f>H70</f>
        <v>348082</v>
      </c>
    </row>
    <row r="70" spans="1:8" ht="72" x14ac:dyDescent="0.3">
      <c r="A70" s="86" t="s">
        <v>362</v>
      </c>
      <c r="B70" s="253" t="s">
        <v>353</v>
      </c>
      <c r="C70" s="253" t="s">
        <v>380</v>
      </c>
      <c r="D70" s="248" t="s">
        <v>428</v>
      </c>
      <c r="E70" s="248">
        <v>100</v>
      </c>
      <c r="F70" s="269">
        <v>348082</v>
      </c>
      <c r="G70" s="271">
        <v>348082</v>
      </c>
      <c r="H70" s="271">
        <v>348082</v>
      </c>
    </row>
    <row r="71" spans="1:8" ht="24" x14ac:dyDescent="0.3">
      <c r="A71" s="87" t="s">
        <v>429</v>
      </c>
      <c r="B71" s="253" t="s">
        <v>353</v>
      </c>
      <c r="C71" s="253" t="s">
        <v>380</v>
      </c>
      <c r="D71" s="248" t="s">
        <v>430</v>
      </c>
      <c r="E71" s="248"/>
      <c r="F71" s="269">
        <f>F72</f>
        <v>37790</v>
      </c>
      <c r="G71" s="269">
        <f t="shared" ref="G71:H73" si="12">G72</f>
        <v>37790</v>
      </c>
      <c r="H71" s="269">
        <f t="shared" si="12"/>
        <v>37790</v>
      </c>
    </row>
    <row r="72" spans="1:8" ht="48" x14ac:dyDescent="0.3">
      <c r="A72" s="86" t="s">
        <v>431</v>
      </c>
      <c r="B72" s="253" t="s">
        <v>353</v>
      </c>
      <c r="C72" s="253" t="s">
        <v>380</v>
      </c>
      <c r="D72" s="248" t="s">
        <v>432</v>
      </c>
      <c r="E72" s="248"/>
      <c r="F72" s="269">
        <f>F73</f>
        <v>37790</v>
      </c>
      <c r="G72" s="269">
        <f t="shared" si="12"/>
        <v>37790</v>
      </c>
      <c r="H72" s="269">
        <f t="shared" si="12"/>
        <v>37790</v>
      </c>
    </row>
    <row r="73" spans="1:8" ht="60" x14ac:dyDescent="0.3">
      <c r="A73" s="86" t="s">
        <v>433</v>
      </c>
      <c r="B73" s="253" t="s">
        <v>353</v>
      </c>
      <c r="C73" s="253" t="s">
        <v>380</v>
      </c>
      <c r="D73" s="248" t="s">
        <v>893</v>
      </c>
      <c r="E73" s="248"/>
      <c r="F73" s="269">
        <f>F74</f>
        <v>37790</v>
      </c>
      <c r="G73" s="269">
        <f t="shared" si="12"/>
        <v>37790</v>
      </c>
      <c r="H73" s="269">
        <f t="shared" si="12"/>
        <v>37790</v>
      </c>
    </row>
    <row r="74" spans="1:8" ht="72" x14ac:dyDescent="0.3">
      <c r="A74" s="86" t="s">
        <v>362</v>
      </c>
      <c r="B74" s="253" t="s">
        <v>353</v>
      </c>
      <c r="C74" s="253" t="s">
        <v>380</v>
      </c>
      <c r="D74" s="248" t="s">
        <v>893</v>
      </c>
      <c r="E74" s="248">
        <v>100</v>
      </c>
      <c r="F74" s="269">
        <v>37790</v>
      </c>
      <c r="G74" s="271">
        <v>37790</v>
      </c>
      <c r="H74" s="271">
        <v>37790</v>
      </c>
    </row>
    <row r="75" spans="1:8" x14ac:dyDescent="0.3">
      <c r="A75" s="83" t="s">
        <v>434</v>
      </c>
      <c r="B75" s="259" t="s">
        <v>353</v>
      </c>
      <c r="C75" s="259" t="s">
        <v>435</v>
      </c>
      <c r="D75" s="246"/>
      <c r="E75" s="246"/>
      <c r="F75" s="268">
        <f>F76</f>
        <v>1986</v>
      </c>
      <c r="G75" s="268">
        <f>G76</f>
        <v>0</v>
      </c>
      <c r="H75" s="268">
        <f>H76</f>
        <v>0</v>
      </c>
    </row>
    <row r="76" spans="1:8" ht="36" x14ac:dyDescent="0.3">
      <c r="A76" s="86" t="s">
        <v>436</v>
      </c>
      <c r="B76" s="253" t="s">
        <v>353</v>
      </c>
      <c r="C76" s="253" t="s">
        <v>435</v>
      </c>
      <c r="D76" s="248" t="s">
        <v>521</v>
      </c>
      <c r="E76" s="248"/>
      <c r="F76" s="269">
        <f>F78</f>
        <v>1986</v>
      </c>
      <c r="G76" s="269">
        <f>G78</f>
        <v>0</v>
      </c>
      <c r="H76" s="269">
        <f>H78</f>
        <v>0</v>
      </c>
    </row>
    <row r="77" spans="1:8" ht="24" x14ac:dyDescent="0.3">
      <c r="A77" s="86" t="s">
        <v>522</v>
      </c>
      <c r="B77" s="253" t="s">
        <v>353</v>
      </c>
      <c r="C77" s="253" t="s">
        <v>435</v>
      </c>
      <c r="D77" s="248" t="s">
        <v>437</v>
      </c>
      <c r="E77" s="248"/>
      <c r="F77" s="269">
        <f t="shared" ref="F77:H78" si="13">F78</f>
        <v>1986</v>
      </c>
      <c r="G77" s="269">
        <f t="shared" si="13"/>
        <v>0</v>
      </c>
      <c r="H77" s="269">
        <f t="shared" si="13"/>
        <v>0</v>
      </c>
    </row>
    <row r="78" spans="1:8" ht="60" x14ac:dyDescent="0.3">
      <c r="A78" s="86" t="s">
        <v>438</v>
      </c>
      <c r="B78" s="253" t="s">
        <v>353</v>
      </c>
      <c r="C78" s="253" t="s">
        <v>435</v>
      </c>
      <c r="D78" s="255" t="s">
        <v>439</v>
      </c>
      <c r="E78" s="248"/>
      <c r="F78" s="269">
        <f t="shared" si="13"/>
        <v>1986</v>
      </c>
      <c r="G78" s="269">
        <f t="shared" si="13"/>
        <v>0</v>
      </c>
      <c r="H78" s="269">
        <f t="shared" si="13"/>
        <v>0</v>
      </c>
    </row>
    <row r="79" spans="1:8" ht="24" x14ac:dyDescent="0.3">
      <c r="A79" s="86" t="s">
        <v>392</v>
      </c>
      <c r="B79" s="253" t="s">
        <v>353</v>
      </c>
      <c r="C79" s="253" t="s">
        <v>435</v>
      </c>
      <c r="D79" s="255" t="s">
        <v>439</v>
      </c>
      <c r="E79" s="248">
        <v>200</v>
      </c>
      <c r="F79" s="269">
        <v>1986</v>
      </c>
      <c r="G79" s="271">
        <v>0</v>
      </c>
      <c r="H79" s="271">
        <v>0</v>
      </c>
    </row>
    <row r="80" spans="1:8" ht="45.6" x14ac:dyDescent="0.3">
      <c r="A80" s="81" t="s">
        <v>440</v>
      </c>
      <c r="B80" s="259" t="s">
        <v>353</v>
      </c>
      <c r="C80" s="259" t="s">
        <v>441</v>
      </c>
      <c r="D80" s="246"/>
      <c r="E80" s="246"/>
      <c r="F80" s="268">
        <f>F81+F88</f>
        <v>4107532</v>
      </c>
      <c r="G80" s="268">
        <f>G81+G88</f>
        <v>4215082</v>
      </c>
      <c r="H80" s="268">
        <f>H81+H88</f>
        <v>4215082</v>
      </c>
    </row>
    <row r="81" spans="1:8" ht="108" x14ac:dyDescent="0.3">
      <c r="A81" s="86" t="s">
        <v>442</v>
      </c>
      <c r="B81" s="253" t="s">
        <v>353</v>
      </c>
      <c r="C81" s="253" t="s">
        <v>441</v>
      </c>
      <c r="D81" s="248" t="s">
        <v>443</v>
      </c>
      <c r="E81" s="248"/>
      <c r="F81" s="269">
        <f>F82</f>
        <v>3376050</v>
      </c>
      <c r="G81" s="269">
        <f t="shared" ref="G81:H83" si="14">G82</f>
        <v>3567000</v>
      </c>
      <c r="H81" s="269">
        <f t="shared" si="14"/>
        <v>3567000</v>
      </c>
    </row>
    <row r="82" spans="1:8" ht="132" x14ac:dyDescent="0.3">
      <c r="A82" s="86" t="s">
        <v>444</v>
      </c>
      <c r="B82" s="253" t="s">
        <v>353</v>
      </c>
      <c r="C82" s="253" t="s">
        <v>441</v>
      </c>
      <c r="D82" s="248" t="s">
        <v>445</v>
      </c>
      <c r="E82" s="248"/>
      <c r="F82" s="269">
        <f>F83</f>
        <v>3376050</v>
      </c>
      <c r="G82" s="269">
        <f t="shared" si="14"/>
        <v>3567000</v>
      </c>
      <c r="H82" s="269">
        <f t="shared" si="14"/>
        <v>3567000</v>
      </c>
    </row>
    <row r="83" spans="1:8" ht="48" x14ac:dyDescent="0.3">
      <c r="A83" s="87" t="s">
        <v>446</v>
      </c>
      <c r="B83" s="253" t="s">
        <v>353</v>
      </c>
      <c r="C83" s="253" t="s">
        <v>441</v>
      </c>
      <c r="D83" s="248" t="s">
        <v>447</v>
      </c>
      <c r="E83" s="248"/>
      <c r="F83" s="269">
        <f>F84</f>
        <v>3376050</v>
      </c>
      <c r="G83" s="269">
        <f t="shared" si="14"/>
        <v>3567000</v>
      </c>
      <c r="H83" s="269">
        <f t="shared" si="14"/>
        <v>3567000</v>
      </c>
    </row>
    <row r="84" spans="1:8" ht="24" x14ac:dyDescent="0.3">
      <c r="A84" s="87" t="s">
        <v>360</v>
      </c>
      <c r="B84" s="253" t="s">
        <v>353</v>
      </c>
      <c r="C84" s="253" t="s">
        <v>441</v>
      </c>
      <c r="D84" s="248" t="s">
        <v>448</v>
      </c>
      <c r="E84" s="248"/>
      <c r="F84" s="269">
        <f>F85+F86+F87</f>
        <v>3376050</v>
      </c>
      <c r="G84" s="269">
        <f>G85+G86+G87</f>
        <v>3567000</v>
      </c>
      <c r="H84" s="269">
        <f>H85+H86+H87</f>
        <v>3567000</v>
      </c>
    </row>
    <row r="85" spans="1:8" ht="71.25" customHeight="1" x14ac:dyDescent="0.3">
      <c r="A85" s="87" t="s">
        <v>362</v>
      </c>
      <c r="B85" s="253" t="s">
        <v>353</v>
      </c>
      <c r="C85" s="253" t="s">
        <v>441</v>
      </c>
      <c r="D85" s="248" t="s">
        <v>448</v>
      </c>
      <c r="E85" s="248">
        <v>100</v>
      </c>
      <c r="F85" s="273">
        <v>3376050</v>
      </c>
      <c r="G85" s="273">
        <v>3567000</v>
      </c>
      <c r="H85" s="273">
        <v>3567000</v>
      </c>
    </row>
    <row r="86" spans="1:8" ht="36" x14ac:dyDescent="0.3">
      <c r="A86" s="86" t="s">
        <v>373</v>
      </c>
      <c r="B86" s="253" t="s">
        <v>353</v>
      </c>
      <c r="C86" s="253" t="s">
        <v>441</v>
      </c>
      <c r="D86" s="248" t="s">
        <v>448</v>
      </c>
      <c r="E86" s="248">
        <v>200</v>
      </c>
      <c r="F86" s="272">
        <v>0</v>
      </c>
      <c r="G86" s="271">
        <v>0</v>
      </c>
      <c r="H86" s="271">
        <v>0</v>
      </c>
    </row>
    <row r="87" spans="1:8" x14ac:dyDescent="0.3">
      <c r="A87" s="87" t="s">
        <v>425</v>
      </c>
      <c r="B87" s="253" t="s">
        <v>353</v>
      </c>
      <c r="C87" s="253" t="s">
        <v>441</v>
      </c>
      <c r="D87" s="248" t="s">
        <v>448</v>
      </c>
      <c r="E87" s="248">
        <v>800</v>
      </c>
      <c r="F87" s="272">
        <v>0</v>
      </c>
      <c r="G87" s="271">
        <v>0</v>
      </c>
      <c r="H87" s="271">
        <v>0</v>
      </c>
    </row>
    <row r="88" spans="1:8" ht="36" x14ac:dyDescent="0.3">
      <c r="A88" s="90" t="s">
        <v>449</v>
      </c>
      <c r="B88" s="253" t="s">
        <v>353</v>
      </c>
      <c r="C88" s="253" t="s">
        <v>441</v>
      </c>
      <c r="D88" s="248" t="s">
        <v>450</v>
      </c>
      <c r="E88" s="248"/>
      <c r="F88" s="272">
        <f>F89+F92</f>
        <v>731482</v>
      </c>
      <c r="G88" s="272">
        <f>G89+G92</f>
        <v>648082</v>
      </c>
      <c r="H88" s="272">
        <f>H89+H92</f>
        <v>648082</v>
      </c>
    </row>
    <row r="89" spans="1:8" ht="24" x14ac:dyDescent="0.3">
      <c r="A89" s="90" t="s">
        <v>451</v>
      </c>
      <c r="B89" s="253" t="s">
        <v>353</v>
      </c>
      <c r="C89" s="253" t="s">
        <v>441</v>
      </c>
      <c r="D89" s="248" t="s">
        <v>452</v>
      </c>
      <c r="E89" s="248"/>
      <c r="F89" s="272">
        <f t="shared" ref="F89:H90" si="15">F90</f>
        <v>383400</v>
      </c>
      <c r="G89" s="272">
        <f t="shared" si="15"/>
        <v>300000</v>
      </c>
      <c r="H89" s="272">
        <f t="shared" si="15"/>
        <v>300000</v>
      </c>
    </row>
    <row r="90" spans="1:8" ht="24" x14ac:dyDescent="0.3">
      <c r="A90" s="90" t="s">
        <v>360</v>
      </c>
      <c r="B90" s="253" t="s">
        <v>353</v>
      </c>
      <c r="C90" s="253" t="s">
        <v>441</v>
      </c>
      <c r="D90" s="248" t="s">
        <v>453</v>
      </c>
      <c r="E90" s="248"/>
      <c r="F90" s="272">
        <f t="shared" si="15"/>
        <v>383400</v>
      </c>
      <c r="G90" s="272">
        <f t="shared" si="15"/>
        <v>300000</v>
      </c>
      <c r="H90" s="272">
        <f t="shared" si="15"/>
        <v>300000</v>
      </c>
    </row>
    <row r="91" spans="1:8" ht="72" x14ac:dyDescent="0.3">
      <c r="A91" s="90" t="s">
        <v>362</v>
      </c>
      <c r="B91" s="253" t="s">
        <v>353</v>
      </c>
      <c r="C91" s="253" t="s">
        <v>441</v>
      </c>
      <c r="D91" s="248" t="s">
        <v>453</v>
      </c>
      <c r="E91" s="248">
        <v>100</v>
      </c>
      <c r="F91" s="273">
        <v>383400</v>
      </c>
      <c r="G91" s="271">
        <v>300000</v>
      </c>
      <c r="H91" s="271">
        <v>300000</v>
      </c>
    </row>
    <row r="92" spans="1:8" ht="24" x14ac:dyDescent="0.3">
      <c r="A92" s="90" t="s">
        <v>454</v>
      </c>
      <c r="B92" s="253" t="s">
        <v>353</v>
      </c>
      <c r="C92" s="253" t="s">
        <v>441</v>
      </c>
      <c r="D92" s="248" t="s">
        <v>455</v>
      </c>
      <c r="E92" s="248"/>
      <c r="F92" s="272">
        <f t="shared" ref="F92:H93" si="16">F93</f>
        <v>348082</v>
      </c>
      <c r="G92" s="272">
        <f t="shared" si="16"/>
        <v>348082</v>
      </c>
      <c r="H92" s="272">
        <f t="shared" si="16"/>
        <v>348082</v>
      </c>
    </row>
    <row r="93" spans="1:8" ht="36" x14ac:dyDescent="0.3">
      <c r="A93" s="90" t="s">
        <v>456</v>
      </c>
      <c r="B93" s="253" t="s">
        <v>353</v>
      </c>
      <c r="C93" s="253" t="s">
        <v>441</v>
      </c>
      <c r="D93" s="248" t="s">
        <v>457</v>
      </c>
      <c r="E93" s="248"/>
      <c r="F93" s="272">
        <f t="shared" si="16"/>
        <v>348082</v>
      </c>
      <c r="G93" s="272">
        <f t="shared" si="16"/>
        <v>348082</v>
      </c>
      <c r="H93" s="272">
        <f t="shared" si="16"/>
        <v>348082</v>
      </c>
    </row>
    <row r="94" spans="1:8" ht="72" x14ac:dyDescent="0.3">
      <c r="A94" s="90" t="s">
        <v>362</v>
      </c>
      <c r="B94" s="253" t="s">
        <v>353</v>
      </c>
      <c r="C94" s="253" t="s">
        <v>441</v>
      </c>
      <c r="D94" s="248" t="s">
        <v>457</v>
      </c>
      <c r="E94" s="248" t="s">
        <v>409</v>
      </c>
      <c r="F94" s="272">
        <v>348082</v>
      </c>
      <c r="G94" s="271">
        <v>348082</v>
      </c>
      <c r="H94" s="271">
        <v>348082</v>
      </c>
    </row>
    <row r="95" spans="1:8" ht="22.8" x14ac:dyDescent="0.3">
      <c r="A95" s="245" t="s">
        <v>1045</v>
      </c>
      <c r="B95" s="259" t="s">
        <v>353</v>
      </c>
      <c r="C95" s="259" t="s">
        <v>642</v>
      </c>
      <c r="D95" s="246"/>
      <c r="E95" s="246"/>
      <c r="F95" s="268">
        <f>F96</f>
        <v>1500000</v>
      </c>
      <c r="G95" s="268">
        <f t="shared" ref="G95:H98" si="17">G96</f>
        <v>0</v>
      </c>
      <c r="H95" s="268">
        <f t="shared" si="17"/>
        <v>0</v>
      </c>
    </row>
    <row r="96" spans="1:8" ht="24" x14ac:dyDescent="0.3">
      <c r="A96" s="247" t="s">
        <v>1046</v>
      </c>
      <c r="B96" s="253" t="s">
        <v>353</v>
      </c>
      <c r="C96" s="253" t="s">
        <v>642</v>
      </c>
      <c r="D96" s="254" t="s">
        <v>430</v>
      </c>
      <c r="E96" s="248"/>
      <c r="F96" s="269">
        <f>F97</f>
        <v>1500000</v>
      </c>
      <c r="G96" s="269">
        <f t="shared" si="17"/>
        <v>0</v>
      </c>
      <c r="H96" s="269">
        <f t="shared" si="17"/>
        <v>0</v>
      </c>
    </row>
    <row r="97" spans="1:8" ht="24" x14ac:dyDescent="0.3">
      <c r="A97" s="249" t="s">
        <v>1047</v>
      </c>
      <c r="B97" s="253" t="s">
        <v>353</v>
      </c>
      <c r="C97" s="253" t="s">
        <v>642</v>
      </c>
      <c r="D97" s="254" t="s">
        <v>1048</v>
      </c>
      <c r="E97" s="248"/>
      <c r="F97" s="269">
        <f>F98</f>
        <v>1500000</v>
      </c>
      <c r="G97" s="269">
        <f t="shared" si="17"/>
        <v>0</v>
      </c>
      <c r="H97" s="269">
        <f t="shared" si="17"/>
        <v>0</v>
      </c>
    </row>
    <row r="98" spans="1:8" x14ac:dyDescent="0.3">
      <c r="A98" s="250" t="s">
        <v>1049</v>
      </c>
      <c r="B98" s="253" t="s">
        <v>353</v>
      </c>
      <c r="C98" s="253" t="s">
        <v>642</v>
      </c>
      <c r="D98" s="254" t="s">
        <v>1050</v>
      </c>
      <c r="E98" s="248"/>
      <c r="F98" s="269">
        <f>F99</f>
        <v>1500000</v>
      </c>
      <c r="G98" s="269">
        <f t="shared" si="17"/>
        <v>0</v>
      </c>
      <c r="H98" s="269">
        <f t="shared" si="17"/>
        <v>0</v>
      </c>
    </row>
    <row r="99" spans="1:8" x14ac:dyDescent="0.3">
      <c r="A99" s="247" t="s">
        <v>425</v>
      </c>
      <c r="B99" s="253" t="s">
        <v>353</v>
      </c>
      <c r="C99" s="253" t="s">
        <v>642</v>
      </c>
      <c r="D99" s="254" t="s">
        <v>1050</v>
      </c>
      <c r="E99" s="248">
        <v>800</v>
      </c>
      <c r="F99" s="269">
        <v>1500000</v>
      </c>
      <c r="G99" s="269">
        <v>0</v>
      </c>
      <c r="H99" s="269">
        <v>0</v>
      </c>
    </row>
    <row r="100" spans="1:8" x14ac:dyDescent="0.3">
      <c r="A100" s="91" t="s">
        <v>458</v>
      </c>
      <c r="B100" s="259" t="s">
        <v>353</v>
      </c>
      <c r="C100" s="259" t="s">
        <v>459</v>
      </c>
      <c r="D100" s="246"/>
      <c r="E100" s="246"/>
      <c r="F100" s="274">
        <f t="shared" ref="F100:H102" si="18">F101</f>
        <v>681617</v>
      </c>
      <c r="G100" s="274">
        <f>G101</f>
        <v>200000</v>
      </c>
      <c r="H100" s="274">
        <f>H101</f>
        <v>200000</v>
      </c>
    </row>
    <row r="101" spans="1:8" ht="24" x14ac:dyDescent="0.3">
      <c r="A101" s="87" t="s">
        <v>460</v>
      </c>
      <c r="B101" s="253" t="s">
        <v>353</v>
      </c>
      <c r="C101" s="248">
        <v>11</v>
      </c>
      <c r="D101" s="248" t="s">
        <v>461</v>
      </c>
      <c r="E101" s="248"/>
      <c r="F101" s="269">
        <f t="shared" si="18"/>
        <v>681617</v>
      </c>
      <c r="G101" s="269">
        <f t="shared" si="18"/>
        <v>200000</v>
      </c>
      <c r="H101" s="269">
        <f t="shared" si="18"/>
        <v>200000</v>
      </c>
    </row>
    <row r="102" spans="1:8" x14ac:dyDescent="0.3">
      <c r="A102" s="87" t="s">
        <v>462</v>
      </c>
      <c r="B102" s="253" t="s">
        <v>353</v>
      </c>
      <c r="C102" s="248">
        <v>11</v>
      </c>
      <c r="D102" s="248" t="s">
        <v>463</v>
      </c>
      <c r="E102" s="248"/>
      <c r="F102" s="269">
        <f>F103</f>
        <v>681617</v>
      </c>
      <c r="G102" s="269">
        <f t="shared" si="18"/>
        <v>200000</v>
      </c>
      <c r="H102" s="269">
        <f t="shared" si="18"/>
        <v>200000</v>
      </c>
    </row>
    <row r="103" spans="1:8" x14ac:dyDescent="0.3">
      <c r="A103" s="92" t="s">
        <v>464</v>
      </c>
      <c r="B103" s="253" t="s">
        <v>353</v>
      </c>
      <c r="C103" s="248">
        <v>11</v>
      </c>
      <c r="D103" s="248" t="s">
        <v>465</v>
      </c>
      <c r="E103" s="248"/>
      <c r="F103" s="269">
        <f>F104</f>
        <v>681617</v>
      </c>
      <c r="G103" s="269">
        <f>G104</f>
        <v>200000</v>
      </c>
      <c r="H103" s="269">
        <f>H104</f>
        <v>200000</v>
      </c>
    </row>
    <row r="104" spans="1:8" x14ac:dyDescent="0.3">
      <c r="A104" s="87" t="s">
        <v>425</v>
      </c>
      <c r="B104" s="253" t="s">
        <v>353</v>
      </c>
      <c r="C104" s="248">
        <v>11</v>
      </c>
      <c r="D104" s="248" t="s">
        <v>465</v>
      </c>
      <c r="E104" s="248">
        <v>800</v>
      </c>
      <c r="F104" s="270">
        <v>681617</v>
      </c>
      <c r="G104" s="271">
        <v>200000</v>
      </c>
      <c r="H104" s="271">
        <v>200000</v>
      </c>
    </row>
    <row r="105" spans="1:8" x14ac:dyDescent="0.3">
      <c r="A105" s="81" t="s">
        <v>466</v>
      </c>
      <c r="B105" s="259" t="s">
        <v>353</v>
      </c>
      <c r="C105" s="246">
        <v>13</v>
      </c>
      <c r="D105" s="246"/>
      <c r="E105" s="246"/>
      <c r="F105" s="268">
        <f>F111+F127+F132+F144+F151+F167+F137+F106+F117+F122+F162</f>
        <v>139550187.91</v>
      </c>
      <c r="G105" s="268">
        <f>G111+G127+G132+G144+G151+G167+G137+G106+G117+G122+G162</f>
        <v>27798316</v>
      </c>
      <c r="H105" s="268">
        <f>H111+H127+H132+H144+H151+H167+H137+H106+H117+H122+H162</f>
        <v>28438316</v>
      </c>
    </row>
    <row r="106" spans="1:8" ht="36" x14ac:dyDescent="0.3">
      <c r="A106" s="87" t="s">
        <v>467</v>
      </c>
      <c r="B106" s="253" t="s">
        <v>468</v>
      </c>
      <c r="C106" s="248">
        <v>13</v>
      </c>
      <c r="D106" s="248" t="s">
        <v>469</v>
      </c>
      <c r="E106" s="248"/>
      <c r="F106" s="269">
        <f>F107</f>
        <v>195414</v>
      </c>
      <c r="G106" s="269">
        <f t="shared" ref="G106:H109" si="19">G107</f>
        <v>195414</v>
      </c>
      <c r="H106" s="269">
        <f t="shared" si="19"/>
        <v>195414</v>
      </c>
    </row>
    <row r="107" spans="1:8" ht="60" x14ac:dyDescent="0.3">
      <c r="A107" s="87" t="s">
        <v>470</v>
      </c>
      <c r="B107" s="253" t="s">
        <v>353</v>
      </c>
      <c r="C107" s="248">
        <v>13</v>
      </c>
      <c r="D107" s="248" t="s">
        <v>471</v>
      </c>
      <c r="E107" s="248"/>
      <c r="F107" s="269">
        <f>F108</f>
        <v>195414</v>
      </c>
      <c r="G107" s="269">
        <f t="shared" si="19"/>
        <v>195414</v>
      </c>
      <c r="H107" s="269">
        <f t="shared" si="19"/>
        <v>195414</v>
      </c>
    </row>
    <row r="108" spans="1:8" ht="60" x14ac:dyDescent="0.3">
      <c r="A108" s="87" t="s">
        <v>472</v>
      </c>
      <c r="B108" s="253" t="s">
        <v>353</v>
      </c>
      <c r="C108" s="248">
        <v>13</v>
      </c>
      <c r="D108" s="248" t="s">
        <v>473</v>
      </c>
      <c r="E108" s="248"/>
      <c r="F108" s="269">
        <f>F109</f>
        <v>195414</v>
      </c>
      <c r="G108" s="269">
        <f t="shared" si="19"/>
        <v>195414</v>
      </c>
      <c r="H108" s="269">
        <f t="shared" si="19"/>
        <v>195414</v>
      </c>
    </row>
    <row r="109" spans="1:8" ht="48" x14ac:dyDescent="0.3">
      <c r="A109" s="87" t="s">
        <v>474</v>
      </c>
      <c r="B109" s="253" t="s">
        <v>353</v>
      </c>
      <c r="C109" s="248">
        <v>13</v>
      </c>
      <c r="D109" s="248" t="s">
        <v>475</v>
      </c>
      <c r="E109" s="248"/>
      <c r="F109" s="269">
        <f>F110</f>
        <v>195414</v>
      </c>
      <c r="G109" s="269">
        <f t="shared" si="19"/>
        <v>195414</v>
      </c>
      <c r="H109" s="269">
        <f t="shared" si="19"/>
        <v>195414</v>
      </c>
    </row>
    <row r="110" spans="1:8" ht="72" x14ac:dyDescent="0.3">
      <c r="A110" s="87" t="s">
        <v>362</v>
      </c>
      <c r="B110" s="253" t="s">
        <v>353</v>
      </c>
      <c r="C110" s="248">
        <v>13</v>
      </c>
      <c r="D110" s="248" t="s">
        <v>475</v>
      </c>
      <c r="E110" s="248">
        <v>100</v>
      </c>
      <c r="F110" s="269">
        <v>195414</v>
      </c>
      <c r="G110" s="269">
        <v>195414</v>
      </c>
      <c r="H110" s="269">
        <v>195414</v>
      </c>
    </row>
    <row r="111" spans="1:8" ht="72" x14ac:dyDescent="0.3">
      <c r="A111" s="87" t="s">
        <v>476</v>
      </c>
      <c r="B111" s="253" t="s">
        <v>353</v>
      </c>
      <c r="C111" s="248">
        <v>13</v>
      </c>
      <c r="D111" s="253" t="s">
        <v>477</v>
      </c>
      <c r="E111" s="248"/>
      <c r="F111" s="269">
        <f t="shared" ref="F111:H112" si="20">F112</f>
        <v>2009000</v>
      </c>
      <c r="G111" s="269">
        <f t="shared" si="20"/>
        <v>565000</v>
      </c>
      <c r="H111" s="269">
        <f t="shared" si="20"/>
        <v>565000</v>
      </c>
    </row>
    <row r="112" spans="1:8" ht="84" x14ac:dyDescent="0.3">
      <c r="A112" s="87" t="s">
        <v>478</v>
      </c>
      <c r="B112" s="253" t="s">
        <v>353</v>
      </c>
      <c r="C112" s="248">
        <v>13</v>
      </c>
      <c r="D112" s="248" t="s">
        <v>479</v>
      </c>
      <c r="E112" s="248"/>
      <c r="F112" s="269">
        <f t="shared" si="20"/>
        <v>2009000</v>
      </c>
      <c r="G112" s="269">
        <f t="shared" si="20"/>
        <v>565000</v>
      </c>
      <c r="H112" s="269">
        <f t="shared" si="20"/>
        <v>565000</v>
      </c>
    </row>
    <row r="113" spans="1:8" ht="36" x14ac:dyDescent="0.3">
      <c r="A113" s="89" t="s">
        <v>480</v>
      </c>
      <c r="B113" s="253" t="s">
        <v>353</v>
      </c>
      <c r="C113" s="248">
        <v>13</v>
      </c>
      <c r="D113" s="248" t="s">
        <v>481</v>
      </c>
      <c r="E113" s="248"/>
      <c r="F113" s="269">
        <f>F114</f>
        <v>2009000</v>
      </c>
      <c r="G113" s="269">
        <f>G114</f>
        <v>565000</v>
      </c>
      <c r="H113" s="269">
        <f>H114</f>
        <v>565000</v>
      </c>
    </row>
    <row r="114" spans="1:8" ht="24" x14ac:dyDescent="0.3">
      <c r="A114" s="86" t="s">
        <v>482</v>
      </c>
      <c r="B114" s="253" t="s">
        <v>353</v>
      </c>
      <c r="C114" s="248">
        <v>13</v>
      </c>
      <c r="D114" s="248" t="s">
        <v>483</v>
      </c>
      <c r="E114" s="248"/>
      <c r="F114" s="269">
        <f>F115+F116</f>
        <v>2009000</v>
      </c>
      <c r="G114" s="269">
        <f>G115+G116</f>
        <v>565000</v>
      </c>
      <c r="H114" s="269">
        <f>H115+H116</f>
        <v>565000</v>
      </c>
    </row>
    <row r="115" spans="1:8" ht="36" x14ac:dyDescent="0.3">
      <c r="A115" s="86" t="s">
        <v>373</v>
      </c>
      <c r="B115" s="253" t="s">
        <v>353</v>
      </c>
      <c r="C115" s="248">
        <v>13</v>
      </c>
      <c r="D115" s="248" t="s">
        <v>483</v>
      </c>
      <c r="E115" s="248">
        <v>200</v>
      </c>
      <c r="F115" s="269">
        <v>1800000</v>
      </c>
      <c r="G115" s="271">
        <v>350000</v>
      </c>
      <c r="H115" s="271">
        <v>350000</v>
      </c>
    </row>
    <row r="116" spans="1:8" x14ac:dyDescent="0.3">
      <c r="A116" s="87" t="s">
        <v>425</v>
      </c>
      <c r="B116" s="253" t="s">
        <v>353</v>
      </c>
      <c r="C116" s="248">
        <v>13</v>
      </c>
      <c r="D116" s="248" t="s">
        <v>483</v>
      </c>
      <c r="E116" s="248">
        <v>800</v>
      </c>
      <c r="F116" s="273">
        <v>209000</v>
      </c>
      <c r="G116" s="271">
        <v>215000</v>
      </c>
      <c r="H116" s="271">
        <v>215000</v>
      </c>
    </row>
    <row r="117" spans="1:8" ht="36" x14ac:dyDescent="0.3">
      <c r="A117" s="87" t="s">
        <v>484</v>
      </c>
      <c r="B117" s="253" t="s">
        <v>353</v>
      </c>
      <c r="C117" s="248">
        <v>13</v>
      </c>
      <c r="D117" s="248" t="s">
        <v>485</v>
      </c>
      <c r="E117" s="248"/>
      <c r="F117" s="272">
        <f>F118</f>
        <v>698402</v>
      </c>
      <c r="G117" s="272">
        <f t="shared" ref="G117:H120" si="21">G118</f>
        <v>61902</v>
      </c>
      <c r="H117" s="272">
        <f t="shared" si="21"/>
        <v>61902</v>
      </c>
    </row>
    <row r="118" spans="1:8" ht="60" x14ac:dyDescent="0.3">
      <c r="A118" s="87" t="s">
        <v>486</v>
      </c>
      <c r="B118" s="253" t="s">
        <v>353</v>
      </c>
      <c r="C118" s="248">
        <v>13</v>
      </c>
      <c r="D118" s="248" t="s">
        <v>487</v>
      </c>
      <c r="E118" s="248"/>
      <c r="F118" s="272">
        <f>F119</f>
        <v>698402</v>
      </c>
      <c r="G118" s="272">
        <f t="shared" si="21"/>
        <v>61902</v>
      </c>
      <c r="H118" s="272">
        <f t="shared" si="21"/>
        <v>61902</v>
      </c>
    </row>
    <row r="119" spans="1:8" ht="36" x14ac:dyDescent="0.3">
      <c r="A119" s="87" t="s">
        <v>488</v>
      </c>
      <c r="B119" s="253" t="s">
        <v>353</v>
      </c>
      <c r="C119" s="248">
        <v>13</v>
      </c>
      <c r="D119" s="248" t="s">
        <v>489</v>
      </c>
      <c r="E119" s="248"/>
      <c r="F119" s="272">
        <f>F120</f>
        <v>698402</v>
      </c>
      <c r="G119" s="272">
        <f t="shared" si="21"/>
        <v>61902</v>
      </c>
      <c r="H119" s="272">
        <f t="shared" si="21"/>
        <v>61902</v>
      </c>
    </row>
    <row r="120" spans="1:8" ht="24" x14ac:dyDescent="0.3">
      <c r="A120" s="87" t="s">
        <v>490</v>
      </c>
      <c r="B120" s="253" t="s">
        <v>353</v>
      </c>
      <c r="C120" s="248">
        <v>13</v>
      </c>
      <c r="D120" s="248" t="s">
        <v>491</v>
      </c>
      <c r="E120" s="248"/>
      <c r="F120" s="272">
        <f>F121</f>
        <v>698402</v>
      </c>
      <c r="G120" s="272">
        <f t="shared" si="21"/>
        <v>61902</v>
      </c>
      <c r="H120" s="272">
        <f t="shared" si="21"/>
        <v>61902</v>
      </c>
    </row>
    <row r="121" spans="1:8" ht="36" x14ac:dyDescent="0.3">
      <c r="A121" s="87" t="s">
        <v>373</v>
      </c>
      <c r="B121" s="253" t="s">
        <v>353</v>
      </c>
      <c r="C121" s="248">
        <v>13</v>
      </c>
      <c r="D121" s="248" t="s">
        <v>491</v>
      </c>
      <c r="E121" s="248">
        <v>200</v>
      </c>
      <c r="F121" s="272">
        <v>698402</v>
      </c>
      <c r="G121" s="271">
        <v>61902</v>
      </c>
      <c r="H121" s="271">
        <v>61902</v>
      </c>
    </row>
    <row r="122" spans="1:8" ht="36" x14ac:dyDescent="0.3">
      <c r="A122" s="86" t="s">
        <v>393</v>
      </c>
      <c r="B122" s="253" t="s">
        <v>353</v>
      </c>
      <c r="C122" s="248">
        <v>13</v>
      </c>
      <c r="D122" s="248" t="s">
        <v>394</v>
      </c>
      <c r="E122" s="248"/>
      <c r="F122" s="272">
        <f t="shared" ref="F122:H125" si="22">F123</f>
        <v>100000</v>
      </c>
      <c r="G122" s="272">
        <f t="shared" si="22"/>
        <v>0</v>
      </c>
      <c r="H122" s="272">
        <f t="shared" si="22"/>
        <v>0</v>
      </c>
    </row>
    <row r="123" spans="1:8" ht="84" x14ac:dyDescent="0.3">
      <c r="A123" s="86" t="s">
        <v>492</v>
      </c>
      <c r="B123" s="253" t="s">
        <v>353</v>
      </c>
      <c r="C123" s="248">
        <v>13</v>
      </c>
      <c r="D123" s="248" t="s">
        <v>493</v>
      </c>
      <c r="E123" s="248"/>
      <c r="F123" s="272">
        <f t="shared" si="22"/>
        <v>100000</v>
      </c>
      <c r="G123" s="272">
        <f t="shared" si="22"/>
        <v>0</v>
      </c>
      <c r="H123" s="272">
        <f t="shared" si="22"/>
        <v>0</v>
      </c>
    </row>
    <row r="124" spans="1:8" ht="36" x14ac:dyDescent="0.3">
      <c r="A124" s="86" t="s">
        <v>494</v>
      </c>
      <c r="B124" s="253" t="s">
        <v>353</v>
      </c>
      <c r="C124" s="248">
        <v>13</v>
      </c>
      <c r="D124" s="248" t="s">
        <v>495</v>
      </c>
      <c r="E124" s="248"/>
      <c r="F124" s="272">
        <f t="shared" si="22"/>
        <v>100000</v>
      </c>
      <c r="G124" s="272">
        <f t="shared" si="22"/>
        <v>0</v>
      </c>
      <c r="H124" s="272">
        <f t="shared" si="22"/>
        <v>0</v>
      </c>
    </row>
    <row r="125" spans="1:8" ht="24" x14ac:dyDescent="0.3">
      <c r="A125" s="86" t="s">
        <v>496</v>
      </c>
      <c r="B125" s="253" t="s">
        <v>353</v>
      </c>
      <c r="C125" s="248">
        <v>13</v>
      </c>
      <c r="D125" s="248" t="s">
        <v>497</v>
      </c>
      <c r="E125" s="248"/>
      <c r="F125" s="272">
        <f t="shared" si="22"/>
        <v>100000</v>
      </c>
      <c r="G125" s="272">
        <f t="shared" si="22"/>
        <v>0</v>
      </c>
      <c r="H125" s="272">
        <f t="shared" si="22"/>
        <v>0</v>
      </c>
    </row>
    <row r="126" spans="1:8" ht="36" x14ac:dyDescent="0.3">
      <c r="A126" s="86" t="s">
        <v>373</v>
      </c>
      <c r="B126" s="253" t="s">
        <v>353</v>
      </c>
      <c r="C126" s="248">
        <v>13</v>
      </c>
      <c r="D126" s="248" t="s">
        <v>497</v>
      </c>
      <c r="E126" s="248">
        <v>200</v>
      </c>
      <c r="F126" s="272">
        <v>100000</v>
      </c>
      <c r="G126" s="271">
        <v>0</v>
      </c>
      <c r="H126" s="271">
        <v>0</v>
      </c>
    </row>
    <row r="127" spans="1:8" ht="60" x14ac:dyDescent="0.3">
      <c r="A127" s="86" t="s">
        <v>498</v>
      </c>
      <c r="B127" s="253" t="s">
        <v>353</v>
      </c>
      <c r="C127" s="248">
        <v>13</v>
      </c>
      <c r="D127" s="248" t="s">
        <v>499</v>
      </c>
      <c r="E127" s="248"/>
      <c r="F127" s="269">
        <f>F128</f>
        <v>965000</v>
      </c>
      <c r="G127" s="269">
        <f t="shared" ref="G127:H130" si="23">G128</f>
        <v>500000</v>
      </c>
      <c r="H127" s="269">
        <f t="shared" si="23"/>
        <v>500000</v>
      </c>
    </row>
    <row r="128" spans="1:8" ht="36" x14ac:dyDescent="0.3">
      <c r="A128" s="87" t="s">
        <v>500</v>
      </c>
      <c r="B128" s="253" t="s">
        <v>353</v>
      </c>
      <c r="C128" s="248">
        <v>13</v>
      </c>
      <c r="D128" s="248" t="s">
        <v>501</v>
      </c>
      <c r="E128" s="248"/>
      <c r="F128" s="269">
        <f>F129</f>
        <v>965000</v>
      </c>
      <c r="G128" s="269">
        <f t="shared" si="23"/>
        <v>500000</v>
      </c>
      <c r="H128" s="269">
        <f t="shared" si="23"/>
        <v>500000</v>
      </c>
    </row>
    <row r="129" spans="1:8" ht="48" x14ac:dyDescent="0.3">
      <c r="A129" s="87" t="s">
        <v>502</v>
      </c>
      <c r="B129" s="253" t="s">
        <v>353</v>
      </c>
      <c r="C129" s="248">
        <v>13</v>
      </c>
      <c r="D129" s="248" t="s">
        <v>503</v>
      </c>
      <c r="E129" s="248"/>
      <c r="F129" s="269">
        <f>F130</f>
        <v>965000</v>
      </c>
      <c r="G129" s="269">
        <f t="shared" si="23"/>
        <v>500000</v>
      </c>
      <c r="H129" s="269">
        <f t="shared" si="23"/>
        <v>500000</v>
      </c>
    </row>
    <row r="130" spans="1:8" ht="36" x14ac:dyDescent="0.3">
      <c r="A130" s="87" t="s">
        <v>504</v>
      </c>
      <c r="B130" s="253" t="s">
        <v>353</v>
      </c>
      <c r="C130" s="248">
        <v>13</v>
      </c>
      <c r="D130" s="248" t="s">
        <v>505</v>
      </c>
      <c r="E130" s="248"/>
      <c r="F130" s="269">
        <f>F131</f>
        <v>965000</v>
      </c>
      <c r="G130" s="269">
        <f t="shared" si="23"/>
        <v>500000</v>
      </c>
      <c r="H130" s="269">
        <f t="shared" si="23"/>
        <v>500000</v>
      </c>
    </row>
    <row r="131" spans="1:8" ht="36" x14ac:dyDescent="0.3">
      <c r="A131" s="86" t="s">
        <v>373</v>
      </c>
      <c r="B131" s="253" t="s">
        <v>353</v>
      </c>
      <c r="C131" s="248">
        <v>13</v>
      </c>
      <c r="D131" s="248" t="s">
        <v>505</v>
      </c>
      <c r="E131" s="248">
        <v>200</v>
      </c>
      <c r="F131" s="271">
        <v>965000</v>
      </c>
      <c r="G131" s="271">
        <v>500000</v>
      </c>
      <c r="H131" s="271">
        <v>500000</v>
      </c>
    </row>
    <row r="132" spans="1:8" ht="36" x14ac:dyDescent="0.3">
      <c r="A132" s="87" t="s">
        <v>401</v>
      </c>
      <c r="B132" s="253" t="s">
        <v>353</v>
      </c>
      <c r="C132" s="248">
        <v>13</v>
      </c>
      <c r="D132" s="248" t="s">
        <v>402</v>
      </c>
      <c r="E132" s="248"/>
      <c r="F132" s="269">
        <f>F133</f>
        <v>60000</v>
      </c>
      <c r="G132" s="269">
        <f t="shared" ref="G132:H135" si="24">G133</f>
        <v>60000</v>
      </c>
      <c r="H132" s="269">
        <f t="shared" si="24"/>
        <v>60000</v>
      </c>
    </row>
    <row r="133" spans="1:8" ht="36" x14ac:dyDescent="0.3">
      <c r="A133" s="87" t="s">
        <v>506</v>
      </c>
      <c r="B133" s="253" t="s">
        <v>353</v>
      </c>
      <c r="C133" s="248">
        <v>13</v>
      </c>
      <c r="D133" s="248" t="s">
        <v>507</v>
      </c>
      <c r="E133" s="248"/>
      <c r="F133" s="269">
        <f>F134</f>
        <v>60000</v>
      </c>
      <c r="G133" s="269">
        <f t="shared" si="24"/>
        <v>60000</v>
      </c>
      <c r="H133" s="269">
        <f t="shared" si="24"/>
        <v>60000</v>
      </c>
    </row>
    <row r="134" spans="1:8" ht="36" x14ac:dyDescent="0.3">
      <c r="A134" s="87" t="s">
        <v>508</v>
      </c>
      <c r="B134" s="253" t="s">
        <v>353</v>
      </c>
      <c r="C134" s="248">
        <v>13</v>
      </c>
      <c r="D134" s="248" t="s">
        <v>509</v>
      </c>
      <c r="E134" s="248"/>
      <c r="F134" s="269">
        <f>F135</f>
        <v>60000</v>
      </c>
      <c r="G134" s="269">
        <f t="shared" si="24"/>
        <v>60000</v>
      </c>
      <c r="H134" s="269">
        <f t="shared" si="24"/>
        <v>60000</v>
      </c>
    </row>
    <row r="135" spans="1:8" ht="24" x14ac:dyDescent="0.3">
      <c r="A135" s="86" t="s">
        <v>510</v>
      </c>
      <c r="B135" s="253" t="s">
        <v>353</v>
      </c>
      <c r="C135" s="248">
        <v>13</v>
      </c>
      <c r="D135" s="248" t="s">
        <v>511</v>
      </c>
      <c r="E135" s="248"/>
      <c r="F135" s="269">
        <f>F136</f>
        <v>60000</v>
      </c>
      <c r="G135" s="269">
        <f t="shared" si="24"/>
        <v>60000</v>
      </c>
      <c r="H135" s="269">
        <f t="shared" si="24"/>
        <v>60000</v>
      </c>
    </row>
    <row r="136" spans="1:8" ht="24" x14ac:dyDescent="0.3">
      <c r="A136" s="93" t="s">
        <v>512</v>
      </c>
      <c r="B136" s="253" t="s">
        <v>353</v>
      </c>
      <c r="C136" s="248">
        <v>13</v>
      </c>
      <c r="D136" s="248" t="s">
        <v>511</v>
      </c>
      <c r="E136" s="248">
        <v>300</v>
      </c>
      <c r="F136" s="269">
        <v>60000</v>
      </c>
      <c r="G136" s="271">
        <v>60000</v>
      </c>
      <c r="H136" s="271">
        <v>60000</v>
      </c>
    </row>
    <row r="137" spans="1:8" ht="96" x14ac:dyDescent="0.3">
      <c r="A137" s="93" t="s">
        <v>513</v>
      </c>
      <c r="B137" s="253" t="s">
        <v>353</v>
      </c>
      <c r="C137" s="248">
        <v>13</v>
      </c>
      <c r="D137" s="248" t="s">
        <v>443</v>
      </c>
      <c r="E137" s="248"/>
      <c r="F137" s="269">
        <f t="shared" ref="F137:H139" si="25">F138</f>
        <v>18441000</v>
      </c>
      <c r="G137" s="269">
        <f t="shared" si="25"/>
        <v>15220000</v>
      </c>
      <c r="H137" s="269">
        <f t="shared" si="25"/>
        <v>15598000</v>
      </c>
    </row>
    <row r="138" spans="1:8" ht="48" x14ac:dyDescent="0.3">
      <c r="A138" s="93" t="s">
        <v>514</v>
      </c>
      <c r="B138" s="253" t="s">
        <v>353</v>
      </c>
      <c r="C138" s="248">
        <v>13</v>
      </c>
      <c r="D138" s="248" t="s">
        <v>515</v>
      </c>
      <c r="E138" s="248"/>
      <c r="F138" s="269">
        <f t="shared" si="25"/>
        <v>18441000</v>
      </c>
      <c r="G138" s="269">
        <f t="shared" si="25"/>
        <v>15220000</v>
      </c>
      <c r="H138" s="269">
        <f t="shared" si="25"/>
        <v>15598000</v>
      </c>
    </row>
    <row r="139" spans="1:8" ht="48" x14ac:dyDescent="0.3">
      <c r="A139" s="93" t="s">
        <v>516</v>
      </c>
      <c r="B139" s="253" t="s">
        <v>353</v>
      </c>
      <c r="C139" s="248">
        <v>13</v>
      </c>
      <c r="D139" s="248" t="s">
        <v>517</v>
      </c>
      <c r="E139" s="248"/>
      <c r="F139" s="269">
        <f t="shared" si="25"/>
        <v>18441000</v>
      </c>
      <c r="G139" s="269">
        <f t="shared" si="25"/>
        <v>15220000</v>
      </c>
      <c r="H139" s="269">
        <f t="shared" si="25"/>
        <v>15598000</v>
      </c>
    </row>
    <row r="140" spans="1:8" ht="36" x14ac:dyDescent="0.3">
      <c r="A140" s="93" t="s">
        <v>518</v>
      </c>
      <c r="B140" s="253" t="s">
        <v>353</v>
      </c>
      <c r="C140" s="248">
        <v>13</v>
      </c>
      <c r="D140" s="248" t="s">
        <v>519</v>
      </c>
      <c r="E140" s="248"/>
      <c r="F140" s="269">
        <f>F141+F142+F143</f>
        <v>18441000</v>
      </c>
      <c r="G140" s="269">
        <f>G141+G142+G143</f>
        <v>15220000</v>
      </c>
      <c r="H140" s="269">
        <f>H141+H142+H143</f>
        <v>15598000</v>
      </c>
    </row>
    <row r="141" spans="1:8" ht="72" x14ac:dyDescent="0.3">
      <c r="A141" s="93" t="s">
        <v>362</v>
      </c>
      <c r="B141" s="253" t="s">
        <v>353</v>
      </c>
      <c r="C141" s="248">
        <v>13</v>
      </c>
      <c r="D141" s="248" t="s">
        <v>519</v>
      </c>
      <c r="E141" s="248">
        <v>100</v>
      </c>
      <c r="F141" s="270">
        <v>15904000</v>
      </c>
      <c r="G141" s="271">
        <v>13924000</v>
      </c>
      <c r="H141" s="271">
        <v>13924000</v>
      </c>
    </row>
    <row r="142" spans="1:8" ht="36" x14ac:dyDescent="0.3">
      <c r="A142" s="93" t="s">
        <v>373</v>
      </c>
      <c r="B142" s="253" t="s">
        <v>353</v>
      </c>
      <c r="C142" s="248">
        <v>13</v>
      </c>
      <c r="D142" s="248" t="s">
        <v>519</v>
      </c>
      <c r="E142" s="248">
        <v>200</v>
      </c>
      <c r="F142" s="273">
        <v>2357000</v>
      </c>
      <c r="G142" s="271">
        <v>1122000</v>
      </c>
      <c r="H142" s="271">
        <v>1500000</v>
      </c>
    </row>
    <row r="143" spans="1:8" x14ac:dyDescent="0.3">
      <c r="A143" s="93" t="s">
        <v>425</v>
      </c>
      <c r="B143" s="253" t="s">
        <v>353</v>
      </c>
      <c r="C143" s="248">
        <v>13</v>
      </c>
      <c r="D143" s="248" t="s">
        <v>519</v>
      </c>
      <c r="E143" s="248">
        <v>800</v>
      </c>
      <c r="F143" s="270">
        <v>180000</v>
      </c>
      <c r="G143" s="271">
        <v>174000</v>
      </c>
      <c r="H143" s="271">
        <v>174000</v>
      </c>
    </row>
    <row r="144" spans="1:8" ht="36" x14ac:dyDescent="0.3">
      <c r="A144" s="94" t="s">
        <v>520</v>
      </c>
      <c r="B144" s="257" t="s">
        <v>353</v>
      </c>
      <c r="C144" s="256">
        <v>13</v>
      </c>
      <c r="D144" s="256" t="s">
        <v>521</v>
      </c>
      <c r="E144" s="257"/>
      <c r="F144" s="269">
        <f>F145+F146</f>
        <v>92434688.909999996</v>
      </c>
      <c r="G144" s="269">
        <f t="shared" ref="G144:H144" si="26">G145+G146</f>
        <v>100000</v>
      </c>
      <c r="H144" s="269">
        <f t="shared" si="26"/>
        <v>100000</v>
      </c>
    </row>
    <row r="145" spans="1:8" ht="24" x14ac:dyDescent="0.3">
      <c r="A145" s="94" t="s">
        <v>522</v>
      </c>
      <c r="B145" s="257" t="s">
        <v>353</v>
      </c>
      <c r="C145" s="256">
        <v>13</v>
      </c>
      <c r="D145" s="256" t="s">
        <v>523</v>
      </c>
      <c r="E145" s="257"/>
      <c r="F145" s="269">
        <f>F148</f>
        <v>91234688.909999996</v>
      </c>
      <c r="G145" s="269">
        <f>G148</f>
        <v>100000</v>
      </c>
      <c r="H145" s="269">
        <f>H148</f>
        <v>100000</v>
      </c>
    </row>
    <row r="146" spans="1:8" ht="24" x14ac:dyDescent="0.3">
      <c r="A146" s="95" t="s">
        <v>1110</v>
      </c>
      <c r="B146" s="257" t="s">
        <v>353</v>
      </c>
      <c r="C146" s="256">
        <v>13</v>
      </c>
      <c r="D146" s="256" t="s">
        <v>1111</v>
      </c>
      <c r="E146" s="257"/>
      <c r="F146" s="270">
        <f>F147</f>
        <v>1200000</v>
      </c>
      <c r="G146" s="270">
        <f t="shared" ref="G146:H146" si="27">G147</f>
        <v>0</v>
      </c>
      <c r="H146" s="270">
        <f t="shared" si="27"/>
        <v>0</v>
      </c>
    </row>
    <row r="147" spans="1:8" ht="72" x14ac:dyDescent="0.3">
      <c r="A147" s="95" t="s">
        <v>362</v>
      </c>
      <c r="B147" s="257" t="s">
        <v>353</v>
      </c>
      <c r="C147" s="256">
        <v>13</v>
      </c>
      <c r="D147" s="256" t="s">
        <v>1111</v>
      </c>
      <c r="E147" s="257" t="s">
        <v>409</v>
      </c>
      <c r="F147" s="270">
        <v>1200000</v>
      </c>
      <c r="G147" s="270">
        <v>0</v>
      </c>
      <c r="H147" s="270">
        <v>0</v>
      </c>
    </row>
    <row r="148" spans="1:8" ht="24" x14ac:dyDescent="0.3">
      <c r="A148" s="95" t="s">
        <v>524</v>
      </c>
      <c r="B148" s="257" t="s">
        <v>353</v>
      </c>
      <c r="C148" s="256">
        <v>13</v>
      </c>
      <c r="D148" s="256" t="s">
        <v>525</v>
      </c>
      <c r="E148" s="257"/>
      <c r="F148" s="269">
        <f>F149+F150</f>
        <v>91234688.909999996</v>
      </c>
      <c r="G148" s="269">
        <f>G149+G150</f>
        <v>100000</v>
      </c>
      <c r="H148" s="269">
        <f>H149+H150</f>
        <v>100000</v>
      </c>
    </row>
    <row r="149" spans="1:8" ht="36" x14ac:dyDescent="0.3">
      <c r="A149" s="86" t="s">
        <v>373</v>
      </c>
      <c r="B149" s="257" t="s">
        <v>353</v>
      </c>
      <c r="C149" s="256">
        <v>13</v>
      </c>
      <c r="D149" s="256" t="s">
        <v>525</v>
      </c>
      <c r="E149" s="257" t="s">
        <v>526</v>
      </c>
      <c r="F149" s="269">
        <v>625000</v>
      </c>
      <c r="G149" s="271">
        <v>100000</v>
      </c>
      <c r="H149" s="271">
        <v>100000</v>
      </c>
    </row>
    <row r="150" spans="1:8" x14ac:dyDescent="0.3">
      <c r="A150" s="86" t="s">
        <v>425</v>
      </c>
      <c r="B150" s="257" t="s">
        <v>353</v>
      </c>
      <c r="C150" s="256">
        <v>13</v>
      </c>
      <c r="D150" s="256" t="s">
        <v>525</v>
      </c>
      <c r="E150" s="257" t="s">
        <v>527</v>
      </c>
      <c r="F150" s="275">
        <v>90609688.909999996</v>
      </c>
      <c r="G150" s="271">
        <v>0</v>
      </c>
      <c r="H150" s="271">
        <v>0</v>
      </c>
    </row>
    <row r="151" spans="1:8" ht="24" x14ac:dyDescent="0.3">
      <c r="A151" s="87" t="s">
        <v>429</v>
      </c>
      <c r="B151" s="253" t="s">
        <v>353</v>
      </c>
      <c r="C151" s="248">
        <v>13</v>
      </c>
      <c r="D151" s="252" t="s">
        <v>430</v>
      </c>
      <c r="E151" s="248"/>
      <c r="F151" s="269">
        <f>F152</f>
        <v>2769800</v>
      </c>
      <c r="G151" s="269">
        <f>G152</f>
        <v>1785000</v>
      </c>
      <c r="H151" s="269">
        <f>H152</f>
        <v>1847000</v>
      </c>
    </row>
    <row r="152" spans="1:8" ht="24" x14ac:dyDescent="0.3">
      <c r="A152" s="87" t="s">
        <v>528</v>
      </c>
      <c r="B152" s="253" t="s">
        <v>353</v>
      </c>
      <c r="C152" s="248">
        <v>13</v>
      </c>
      <c r="D152" s="248" t="s">
        <v>529</v>
      </c>
      <c r="E152" s="248"/>
      <c r="F152" s="269">
        <f>F153+F157+F159</f>
        <v>2769800</v>
      </c>
      <c r="G152" s="269">
        <f>G153+G157+G159</f>
        <v>1785000</v>
      </c>
      <c r="H152" s="269">
        <f>H153+H157+H159</f>
        <v>1847000</v>
      </c>
    </row>
    <row r="153" spans="1:8" ht="24" x14ac:dyDescent="0.3">
      <c r="A153" s="87" t="s">
        <v>524</v>
      </c>
      <c r="B153" s="253" t="s">
        <v>353</v>
      </c>
      <c r="C153" s="248">
        <v>13</v>
      </c>
      <c r="D153" s="248" t="s">
        <v>530</v>
      </c>
      <c r="E153" s="248"/>
      <c r="F153" s="269">
        <f>F155+F156+F154</f>
        <v>1142000</v>
      </c>
      <c r="G153" s="269">
        <f t="shared" ref="G153:H153" si="28">G155+G156+G154</f>
        <v>92000</v>
      </c>
      <c r="H153" s="269">
        <f t="shared" si="28"/>
        <v>92000</v>
      </c>
    </row>
    <row r="154" spans="1:8" ht="36" x14ac:dyDescent="0.3">
      <c r="A154" s="86" t="s">
        <v>373</v>
      </c>
      <c r="B154" s="253" t="s">
        <v>353</v>
      </c>
      <c r="C154" s="248">
        <v>13</v>
      </c>
      <c r="D154" s="248" t="s">
        <v>530</v>
      </c>
      <c r="E154" s="248">
        <v>200</v>
      </c>
      <c r="F154" s="269">
        <v>150000</v>
      </c>
      <c r="G154" s="269"/>
      <c r="H154" s="269"/>
    </row>
    <row r="155" spans="1:8" ht="24" x14ac:dyDescent="0.3">
      <c r="A155" s="93" t="s">
        <v>512</v>
      </c>
      <c r="B155" s="253" t="s">
        <v>353</v>
      </c>
      <c r="C155" s="248">
        <v>13</v>
      </c>
      <c r="D155" s="248" t="s">
        <v>530</v>
      </c>
      <c r="E155" s="248">
        <v>300</v>
      </c>
      <c r="F155" s="272">
        <v>42000</v>
      </c>
      <c r="G155" s="271">
        <v>42000</v>
      </c>
      <c r="H155" s="271">
        <v>42000</v>
      </c>
    </row>
    <row r="156" spans="1:8" x14ac:dyDescent="0.3">
      <c r="A156" s="87" t="s">
        <v>425</v>
      </c>
      <c r="B156" s="253" t="s">
        <v>353</v>
      </c>
      <c r="C156" s="248">
        <v>13</v>
      </c>
      <c r="D156" s="248" t="s">
        <v>530</v>
      </c>
      <c r="E156" s="248">
        <v>800</v>
      </c>
      <c r="F156" s="273">
        <v>950000</v>
      </c>
      <c r="G156" s="271">
        <v>50000</v>
      </c>
      <c r="H156" s="271">
        <v>50000</v>
      </c>
    </row>
    <row r="157" spans="1:8" ht="24" x14ac:dyDescent="0.3">
      <c r="A157" s="87" t="s">
        <v>531</v>
      </c>
      <c r="B157" s="253" t="s">
        <v>353</v>
      </c>
      <c r="C157" s="248">
        <v>13</v>
      </c>
      <c r="D157" s="248" t="s">
        <v>532</v>
      </c>
      <c r="E157" s="248"/>
      <c r="F157" s="269">
        <f>F158</f>
        <v>10000</v>
      </c>
      <c r="G157" s="269">
        <f>G158</f>
        <v>0</v>
      </c>
      <c r="H157" s="269">
        <f>H158</f>
        <v>0</v>
      </c>
    </row>
    <row r="158" spans="1:8" ht="36" x14ac:dyDescent="0.3">
      <c r="A158" s="86" t="s">
        <v>373</v>
      </c>
      <c r="B158" s="253" t="s">
        <v>353</v>
      </c>
      <c r="C158" s="248">
        <v>13</v>
      </c>
      <c r="D158" s="248" t="s">
        <v>532</v>
      </c>
      <c r="E158" s="248">
        <v>200</v>
      </c>
      <c r="F158" s="269">
        <v>10000</v>
      </c>
      <c r="G158" s="271">
        <v>0</v>
      </c>
      <c r="H158" s="271">
        <v>0</v>
      </c>
    </row>
    <row r="159" spans="1:8" ht="36" x14ac:dyDescent="0.3">
      <c r="A159" s="87" t="s">
        <v>533</v>
      </c>
      <c r="B159" s="253" t="s">
        <v>353</v>
      </c>
      <c r="C159" s="248">
        <v>13</v>
      </c>
      <c r="D159" s="248" t="s">
        <v>534</v>
      </c>
      <c r="E159" s="248"/>
      <c r="F159" s="269">
        <f>F160+F161</f>
        <v>1617800</v>
      </c>
      <c r="G159" s="269">
        <f>G160+G161</f>
        <v>1693000</v>
      </c>
      <c r="H159" s="269">
        <f>H160+H161</f>
        <v>1755000</v>
      </c>
    </row>
    <row r="160" spans="1:8" ht="72" x14ac:dyDescent="0.3">
      <c r="A160" s="86" t="s">
        <v>362</v>
      </c>
      <c r="B160" s="253" t="s">
        <v>353</v>
      </c>
      <c r="C160" s="248">
        <v>13</v>
      </c>
      <c r="D160" s="248" t="s">
        <v>534</v>
      </c>
      <c r="E160" s="248">
        <v>100</v>
      </c>
      <c r="F160" s="276">
        <v>1094643.57</v>
      </c>
      <c r="G160" s="271">
        <v>1100000</v>
      </c>
      <c r="H160" s="271">
        <v>1100000</v>
      </c>
    </row>
    <row r="161" spans="1:8" ht="36" x14ac:dyDescent="0.3">
      <c r="A161" s="86" t="s">
        <v>373</v>
      </c>
      <c r="B161" s="253" t="s">
        <v>353</v>
      </c>
      <c r="C161" s="248">
        <v>13</v>
      </c>
      <c r="D161" s="248" t="s">
        <v>534</v>
      </c>
      <c r="E161" s="248">
        <v>200</v>
      </c>
      <c r="F161" s="270">
        <v>523156.43</v>
      </c>
      <c r="G161" s="269">
        <v>593000</v>
      </c>
      <c r="H161" s="269">
        <v>655000</v>
      </c>
    </row>
    <row r="162" spans="1:8" ht="24" x14ac:dyDescent="0.3">
      <c r="A162" s="86" t="s">
        <v>460</v>
      </c>
      <c r="B162" s="253" t="s">
        <v>353</v>
      </c>
      <c r="C162" s="248">
        <v>13</v>
      </c>
      <c r="D162" s="248" t="s">
        <v>461</v>
      </c>
      <c r="E162" s="248"/>
      <c r="F162" s="269">
        <f>F163</f>
        <v>3518383</v>
      </c>
      <c r="G162" s="269">
        <f t="shared" ref="G162:H162" si="29">G163</f>
        <v>0</v>
      </c>
      <c r="H162" s="269">
        <f t="shared" si="29"/>
        <v>0</v>
      </c>
    </row>
    <row r="163" spans="1:8" x14ac:dyDescent="0.3">
      <c r="A163" s="86" t="s">
        <v>462</v>
      </c>
      <c r="B163" s="253" t="s">
        <v>353</v>
      </c>
      <c r="C163" s="248">
        <v>13</v>
      </c>
      <c r="D163" s="248" t="s">
        <v>463</v>
      </c>
      <c r="E163" s="248"/>
      <c r="F163" s="269">
        <f>F164</f>
        <v>3518383</v>
      </c>
      <c r="G163" s="269">
        <f t="shared" ref="G163:H163" si="30">G164</f>
        <v>0</v>
      </c>
      <c r="H163" s="269">
        <f t="shared" si="30"/>
        <v>0</v>
      </c>
    </row>
    <row r="164" spans="1:8" x14ac:dyDescent="0.3">
      <c r="A164" s="86" t="s">
        <v>464</v>
      </c>
      <c r="B164" s="253" t="s">
        <v>353</v>
      </c>
      <c r="C164" s="248">
        <v>13</v>
      </c>
      <c r="D164" s="248" t="s">
        <v>465</v>
      </c>
      <c r="E164" s="248"/>
      <c r="F164" s="269">
        <f>F166+F165</f>
        <v>3518383</v>
      </c>
      <c r="G164" s="269">
        <f t="shared" ref="G164:H164" si="31">G166+G165</f>
        <v>0</v>
      </c>
      <c r="H164" s="269">
        <f t="shared" si="31"/>
        <v>0</v>
      </c>
    </row>
    <row r="165" spans="1:8" ht="36" x14ac:dyDescent="0.3">
      <c r="A165" s="86" t="s">
        <v>373</v>
      </c>
      <c r="B165" s="253" t="s">
        <v>353</v>
      </c>
      <c r="C165" s="248">
        <v>13</v>
      </c>
      <c r="D165" s="248" t="s">
        <v>465</v>
      </c>
      <c r="E165" s="248">
        <v>200</v>
      </c>
      <c r="F165" s="270">
        <v>1700000</v>
      </c>
      <c r="G165" s="270">
        <v>0</v>
      </c>
      <c r="H165" s="270">
        <v>0</v>
      </c>
    </row>
    <row r="166" spans="1:8" ht="24" x14ac:dyDescent="0.3">
      <c r="A166" s="86" t="s">
        <v>512</v>
      </c>
      <c r="B166" s="253" t="s">
        <v>353</v>
      </c>
      <c r="C166" s="248">
        <v>13</v>
      </c>
      <c r="D166" s="248" t="s">
        <v>465</v>
      </c>
      <c r="E166" s="248">
        <v>300</v>
      </c>
      <c r="F166" s="270">
        <v>1818383</v>
      </c>
      <c r="G166" s="269"/>
      <c r="H166" s="269"/>
    </row>
    <row r="167" spans="1:8" ht="36" x14ac:dyDescent="0.3">
      <c r="A167" s="86" t="s">
        <v>535</v>
      </c>
      <c r="B167" s="253" t="s">
        <v>353</v>
      </c>
      <c r="C167" s="248">
        <v>13</v>
      </c>
      <c r="D167" s="252" t="s">
        <v>536</v>
      </c>
      <c r="E167" s="248"/>
      <c r="F167" s="269">
        <f t="shared" ref="F167:H168" si="32">F168</f>
        <v>18358500</v>
      </c>
      <c r="G167" s="269">
        <f t="shared" si="32"/>
        <v>9311000</v>
      </c>
      <c r="H167" s="269">
        <f t="shared" si="32"/>
        <v>9511000</v>
      </c>
    </row>
    <row r="168" spans="1:8" ht="36" x14ac:dyDescent="0.3">
      <c r="A168" s="86" t="s">
        <v>537</v>
      </c>
      <c r="B168" s="253" t="s">
        <v>353</v>
      </c>
      <c r="C168" s="248">
        <v>13</v>
      </c>
      <c r="D168" s="252" t="s">
        <v>538</v>
      </c>
      <c r="E168" s="248"/>
      <c r="F168" s="269">
        <f t="shared" si="32"/>
        <v>18358500</v>
      </c>
      <c r="G168" s="269">
        <f t="shared" si="32"/>
        <v>9311000</v>
      </c>
      <c r="H168" s="269">
        <f t="shared" si="32"/>
        <v>9511000</v>
      </c>
    </row>
    <row r="169" spans="1:8" ht="36" x14ac:dyDescent="0.3">
      <c r="A169" s="86" t="s">
        <v>518</v>
      </c>
      <c r="B169" s="253" t="s">
        <v>353</v>
      </c>
      <c r="C169" s="248">
        <v>13</v>
      </c>
      <c r="D169" s="248" t="s">
        <v>539</v>
      </c>
      <c r="E169" s="248"/>
      <c r="F169" s="269">
        <f>F170+F171+F172</f>
        <v>18358500</v>
      </c>
      <c r="G169" s="269">
        <f>G170+G171+G172</f>
        <v>9311000</v>
      </c>
      <c r="H169" s="269">
        <f>H170+H171+H172</f>
        <v>9511000</v>
      </c>
    </row>
    <row r="170" spans="1:8" ht="72" x14ac:dyDescent="0.3">
      <c r="A170" s="86" t="s">
        <v>362</v>
      </c>
      <c r="B170" s="253" t="s">
        <v>353</v>
      </c>
      <c r="C170" s="248">
        <v>13</v>
      </c>
      <c r="D170" s="248" t="s">
        <v>539</v>
      </c>
      <c r="E170" s="248">
        <v>100</v>
      </c>
      <c r="F170" s="270">
        <v>5142500</v>
      </c>
      <c r="G170" s="271">
        <v>5136000</v>
      </c>
      <c r="H170" s="271">
        <v>5136000</v>
      </c>
    </row>
    <row r="171" spans="1:8" ht="36" x14ac:dyDescent="0.3">
      <c r="A171" s="86" t="s">
        <v>373</v>
      </c>
      <c r="B171" s="253" t="s">
        <v>353</v>
      </c>
      <c r="C171" s="248">
        <v>13</v>
      </c>
      <c r="D171" s="248" t="s">
        <v>539</v>
      </c>
      <c r="E171" s="248">
        <v>200</v>
      </c>
      <c r="F171" s="276">
        <v>13091000</v>
      </c>
      <c r="G171" s="271">
        <v>4100000</v>
      </c>
      <c r="H171" s="271">
        <v>4300000</v>
      </c>
    </row>
    <row r="172" spans="1:8" x14ac:dyDescent="0.3">
      <c r="A172" s="87" t="s">
        <v>425</v>
      </c>
      <c r="B172" s="253" t="s">
        <v>353</v>
      </c>
      <c r="C172" s="248">
        <v>13</v>
      </c>
      <c r="D172" s="248" t="s">
        <v>539</v>
      </c>
      <c r="E172" s="248">
        <v>800</v>
      </c>
      <c r="F172" s="271">
        <v>125000</v>
      </c>
      <c r="G172" s="271">
        <v>75000</v>
      </c>
      <c r="H172" s="271">
        <v>75000</v>
      </c>
    </row>
    <row r="173" spans="1:8" ht="22.8" x14ac:dyDescent="0.3">
      <c r="A173" s="81" t="s">
        <v>540</v>
      </c>
      <c r="B173" s="259" t="s">
        <v>364</v>
      </c>
      <c r="C173" s="259" t="s">
        <v>541</v>
      </c>
      <c r="D173" s="246"/>
      <c r="E173" s="246"/>
      <c r="F173" s="268">
        <f>F174+F195</f>
        <v>14557100</v>
      </c>
      <c r="G173" s="268">
        <f>G174+G195</f>
        <v>3141000</v>
      </c>
      <c r="H173" s="268">
        <f>H174+H195</f>
        <v>3141000</v>
      </c>
    </row>
    <row r="174" spans="1:8" ht="45.6" x14ac:dyDescent="0.3">
      <c r="A174" s="96" t="s">
        <v>542</v>
      </c>
      <c r="B174" s="259" t="s">
        <v>364</v>
      </c>
      <c r="C174" s="259" t="s">
        <v>543</v>
      </c>
      <c r="D174" s="246"/>
      <c r="E174" s="246"/>
      <c r="F174" s="268">
        <f>F175</f>
        <v>14487100</v>
      </c>
      <c r="G174" s="268">
        <f>G175</f>
        <v>3091000</v>
      </c>
      <c r="H174" s="268">
        <f>H175</f>
        <v>3091000</v>
      </c>
    </row>
    <row r="175" spans="1:8" ht="72" x14ac:dyDescent="0.3">
      <c r="A175" s="87" t="s">
        <v>544</v>
      </c>
      <c r="B175" s="253" t="s">
        <v>364</v>
      </c>
      <c r="C175" s="253" t="s">
        <v>543</v>
      </c>
      <c r="D175" s="248" t="s">
        <v>545</v>
      </c>
      <c r="E175" s="248"/>
      <c r="F175" s="269">
        <f>F176+F183</f>
        <v>14487100</v>
      </c>
      <c r="G175" s="269">
        <f>G176+G183</f>
        <v>3091000</v>
      </c>
      <c r="H175" s="269">
        <f>H176+H183</f>
        <v>3091000</v>
      </c>
    </row>
    <row r="176" spans="1:8" ht="132" x14ac:dyDescent="0.3">
      <c r="A176" s="87" t="s">
        <v>546</v>
      </c>
      <c r="B176" s="253" t="s">
        <v>364</v>
      </c>
      <c r="C176" s="253" t="s">
        <v>543</v>
      </c>
      <c r="D176" s="248" t="s">
        <v>547</v>
      </c>
      <c r="E176" s="248"/>
      <c r="F176" s="269">
        <f>F180+F177</f>
        <v>13332100</v>
      </c>
      <c r="G176" s="269">
        <f>G180+G177</f>
        <v>2871000</v>
      </c>
      <c r="H176" s="269">
        <f>H180+H177</f>
        <v>2871000</v>
      </c>
    </row>
    <row r="177" spans="1:8" ht="48" x14ac:dyDescent="0.3">
      <c r="A177" s="87" t="s">
        <v>548</v>
      </c>
      <c r="B177" s="253" t="s">
        <v>364</v>
      </c>
      <c r="C177" s="253" t="s">
        <v>543</v>
      </c>
      <c r="D177" s="248" t="s">
        <v>549</v>
      </c>
      <c r="E177" s="248"/>
      <c r="F177" s="269">
        <f t="shared" ref="F177:H178" si="33">F178</f>
        <v>10461100</v>
      </c>
      <c r="G177" s="269">
        <f t="shared" si="33"/>
        <v>0</v>
      </c>
      <c r="H177" s="269">
        <f t="shared" si="33"/>
        <v>0</v>
      </c>
    </row>
    <row r="178" spans="1:8" ht="48" x14ac:dyDescent="0.3">
      <c r="A178" s="86" t="s">
        <v>550</v>
      </c>
      <c r="B178" s="253" t="s">
        <v>364</v>
      </c>
      <c r="C178" s="253" t="s">
        <v>543</v>
      </c>
      <c r="D178" s="248" t="s">
        <v>551</v>
      </c>
      <c r="E178" s="248"/>
      <c r="F178" s="269">
        <f t="shared" si="33"/>
        <v>10461100</v>
      </c>
      <c r="G178" s="269">
        <f t="shared" si="33"/>
        <v>0</v>
      </c>
      <c r="H178" s="269">
        <f t="shared" si="33"/>
        <v>0</v>
      </c>
    </row>
    <row r="179" spans="1:8" ht="36" x14ac:dyDescent="0.3">
      <c r="A179" s="86" t="s">
        <v>373</v>
      </c>
      <c r="B179" s="253" t="s">
        <v>364</v>
      </c>
      <c r="C179" s="253" t="s">
        <v>543</v>
      </c>
      <c r="D179" s="248" t="s">
        <v>551</v>
      </c>
      <c r="E179" s="248">
        <v>200</v>
      </c>
      <c r="F179" s="269">
        <v>10461100</v>
      </c>
      <c r="G179" s="269"/>
      <c r="H179" s="269"/>
    </row>
    <row r="180" spans="1:8" ht="60" x14ac:dyDescent="0.3">
      <c r="A180" s="87" t="s">
        <v>552</v>
      </c>
      <c r="B180" s="253" t="s">
        <v>364</v>
      </c>
      <c r="C180" s="253" t="s">
        <v>543</v>
      </c>
      <c r="D180" s="248" t="s">
        <v>553</v>
      </c>
      <c r="E180" s="248"/>
      <c r="F180" s="269">
        <f t="shared" ref="F180:H181" si="34">F181</f>
        <v>2871000</v>
      </c>
      <c r="G180" s="269">
        <f t="shared" si="34"/>
        <v>2871000</v>
      </c>
      <c r="H180" s="269">
        <f t="shared" si="34"/>
        <v>2871000</v>
      </c>
    </row>
    <row r="181" spans="1:8" ht="36" x14ac:dyDescent="0.3">
      <c r="A181" s="86" t="s">
        <v>518</v>
      </c>
      <c r="B181" s="253" t="s">
        <v>364</v>
      </c>
      <c r="C181" s="253" t="s">
        <v>543</v>
      </c>
      <c r="D181" s="248" t="s">
        <v>554</v>
      </c>
      <c r="E181" s="248"/>
      <c r="F181" s="269">
        <f t="shared" si="34"/>
        <v>2871000</v>
      </c>
      <c r="G181" s="269">
        <f t="shared" si="34"/>
        <v>2871000</v>
      </c>
      <c r="H181" s="269">
        <f t="shared" si="34"/>
        <v>2871000</v>
      </c>
    </row>
    <row r="182" spans="1:8" ht="72" x14ac:dyDescent="0.3">
      <c r="A182" s="87" t="s">
        <v>362</v>
      </c>
      <c r="B182" s="253" t="s">
        <v>364</v>
      </c>
      <c r="C182" s="253" t="s">
        <v>543</v>
      </c>
      <c r="D182" s="248" t="s">
        <v>554</v>
      </c>
      <c r="E182" s="248">
        <v>100</v>
      </c>
      <c r="F182" s="269">
        <v>2871000</v>
      </c>
      <c r="G182" s="271">
        <v>2871000</v>
      </c>
      <c r="H182" s="271">
        <v>2871000</v>
      </c>
    </row>
    <row r="183" spans="1:8" ht="120" x14ac:dyDescent="0.3">
      <c r="A183" s="87" t="s">
        <v>555</v>
      </c>
      <c r="B183" s="253" t="s">
        <v>364</v>
      </c>
      <c r="C183" s="253" t="s">
        <v>543</v>
      </c>
      <c r="D183" s="248" t="s">
        <v>556</v>
      </c>
      <c r="E183" s="248"/>
      <c r="F183" s="269">
        <f>F184+F188+F190</f>
        <v>1155000</v>
      </c>
      <c r="G183" s="269">
        <f>G184+G188+G190</f>
        <v>220000</v>
      </c>
      <c r="H183" s="269">
        <f>H184+H188+H190</f>
        <v>220000</v>
      </c>
    </row>
    <row r="184" spans="1:8" ht="96" x14ac:dyDescent="0.3">
      <c r="A184" s="86" t="s">
        <v>557</v>
      </c>
      <c r="B184" s="253" t="s">
        <v>364</v>
      </c>
      <c r="C184" s="253" t="s">
        <v>543</v>
      </c>
      <c r="D184" s="248" t="s">
        <v>558</v>
      </c>
      <c r="E184" s="248"/>
      <c r="F184" s="269">
        <f t="shared" ref="F184:H185" si="35">F185</f>
        <v>520000</v>
      </c>
      <c r="G184" s="269">
        <f t="shared" si="35"/>
        <v>120000</v>
      </c>
      <c r="H184" s="269">
        <f t="shared" si="35"/>
        <v>120000</v>
      </c>
    </row>
    <row r="185" spans="1:8" ht="48" x14ac:dyDescent="0.3">
      <c r="A185" s="86" t="s">
        <v>550</v>
      </c>
      <c r="B185" s="253" t="s">
        <v>364</v>
      </c>
      <c r="C185" s="253" t="s">
        <v>543</v>
      </c>
      <c r="D185" s="248" t="s">
        <v>559</v>
      </c>
      <c r="E185" s="248"/>
      <c r="F185" s="269">
        <f t="shared" si="35"/>
        <v>520000</v>
      </c>
      <c r="G185" s="269">
        <f t="shared" si="35"/>
        <v>120000</v>
      </c>
      <c r="H185" s="269">
        <f t="shared" si="35"/>
        <v>120000</v>
      </c>
    </row>
    <row r="186" spans="1:8" ht="36" x14ac:dyDescent="0.3">
      <c r="A186" s="87" t="s">
        <v>373</v>
      </c>
      <c r="B186" s="253" t="s">
        <v>364</v>
      </c>
      <c r="C186" s="253" t="s">
        <v>543</v>
      </c>
      <c r="D186" s="248" t="s">
        <v>559</v>
      </c>
      <c r="E186" s="248">
        <v>200</v>
      </c>
      <c r="F186" s="269">
        <v>520000</v>
      </c>
      <c r="G186" s="269">
        <v>120000</v>
      </c>
      <c r="H186" s="269">
        <v>120000</v>
      </c>
    </row>
    <row r="187" spans="1:8" ht="72" x14ac:dyDescent="0.3">
      <c r="A187" s="87" t="s">
        <v>560</v>
      </c>
      <c r="B187" s="253" t="s">
        <v>364</v>
      </c>
      <c r="C187" s="253" t="s">
        <v>543</v>
      </c>
      <c r="D187" s="248" t="s">
        <v>561</v>
      </c>
      <c r="E187" s="248"/>
      <c r="F187" s="269">
        <f t="shared" ref="F187:H188" si="36">F188</f>
        <v>100000</v>
      </c>
      <c r="G187" s="269">
        <f t="shared" si="36"/>
        <v>100000</v>
      </c>
      <c r="H187" s="269">
        <f t="shared" si="36"/>
        <v>100000</v>
      </c>
    </row>
    <row r="188" spans="1:8" ht="48" x14ac:dyDescent="0.3">
      <c r="A188" s="87" t="s">
        <v>550</v>
      </c>
      <c r="B188" s="253" t="s">
        <v>364</v>
      </c>
      <c r="C188" s="253" t="s">
        <v>543</v>
      </c>
      <c r="D188" s="248" t="s">
        <v>562</v>
      </c>
      <c r="E188" s="248"/>
      <c r="F188" s="269">
        <f>F189</f>
        <v>100000</v>
      </c>
      <c r="G188" s="269">
        <f>G189</f>
        <v>100000</v>
      </c>
      <c r="H188" s="269">
        <f t="shared" si="36"/>
        <v>100000</v>
      </c>
    </row>
    <row r="189" spans="1:8" ht="36" x14ac:dyDescent="0.3">
      <c r="A189" s="87" t="s">
        <v>373</v>
      </c>
      <c r="B189" s="253" t="s">
        <v>364</v>
      </c>
      <c r="C189" s="253" t="s">
        <v>543</v>
      </c>
      <c r="D189" s="248" t="s">
        <v>562</v>
      </c>
      <c r="E189" s="248">
        <v>200</v>
      </c>
      <c r="F189" s="269">
        <v>100000</v>
      </c>
      <c r="G189" s="269">
        <v>100000</v>
      </c>
      <c r="H189" s="269">
        <v>100000</v>
      </c>
    </row>
    <row r="190" spans="1:8" ht="48" x14ac:dyDescent="0.3">
      <c r="A190" s="87" t="s">
        <v>563</v>
      </c>
      <c r="B190" s="253" t="s">
        <v>364</v>
      </c>
      <c r="C190" s="253" t="s">
        <v>543</v>
      </c>
      <c r="D190" s="248" t="s">
        <v>564</v>
      </c>
      <c r="E190" s="248"/>
      <c r="F190" s="269">
        <f>F191</f>
        <v>535000</v>
      </c>
      <c r="G190" s="269">
        <f>G191</f>
        <v>0</v>
      </c>
      <c r="H190" s="269">
        <f>H191</f>
        <v>0</v>
      </c>
    </row>
    <row r="191" spans="1:8" ht="36" x14ac:dyDescent="0.3">
      <c r="A191" s="87" t="s">
        <v>565</v>
      </c>
      <c r="B191" s="253" t="s">
        <v>364</v>
      </c>
      <c r="C191" s="253" t="s">
        <v>543</v>
      </c>
      <c r="D191" s="248" t="s">
        <v>566</v>
      </c>
      <c r="E191" s="248"/>
      <c r="F191" s="269">
        <f>F192+F193</f>
        <v>535000</v>
      </c>
      <c r="G191" s="269">
        <f>G192+G193</f>
        <v>0</v>
      </c>
      <c r="H191" s="269">
        <f>H192+H193</f>
        <v>0</v>
      </c>
    </row>
    <row r="192" spans="1:8" ht="36" x14ac:dyDescent="0.3">
      <c r="A192" s="87" t="s">
        <v>373</v>
      </c>
      <c r="B192" s="253" t="s">
        <v>364</v>
      </c>
      <c r="C192" s="253" t="s">
        <v>543</v>
      </c>
      <c r="D192" s="248" t="s">
        <v>566</v>
      </c>
      <c r="E192" s="248">
        <v>200</v>
      </c>
      <c r="F192" s="269">
        <v>535000</v>
      </c>
      <c r="G192" s="269">
        <v>0</v>
      </c>
      <c r="H192" s="269">
        <v>0</v>
      </c>
    </row>
    <row r="193" spans="1:8" ht="36" x14ac:dyDescent="0.3">
      <c r="A193" s="86" t="s">
        <v>567</v>
      </c>
      <c r="B193" s="253" t="s">
        <v>364</v>
      </c>
      <c r="C193" s="253" t="s">
        <v>543</v>
      </c>
      <c r="D193" s="248" t="s">
        <v>566</v>
      </c>
      <c r="E193" s="248">
        <v>400</v>
      </c>
      <c r="F193" s="269"/>
      <c r="G193" s="271"/>
      <c r="H193" s="271"/>
    </row>
    <row r="194" spans="1:8" ht="34.200000000000003" x14ac:dyDescent="0.3">
      <c r="A194" s="81" t="s">
        <v>568</v>
      </c>
      <c r="B194" s="259" t="s">
        <v>364</v>
      </c>
      <c r="C194" s="259" t="s">
        <v>569</v>
      </c>
      <c r="D194" s="246"/>
      <c r="E194" s="246"/>
      <c r="F194" s="268">
        <f>F195</f>
        <v>70000</v>
      </c>
      <c r="G194" s="268">
        <f>G195</f>
        <v>50000</v>
      </c>
      <c r="H194" s="268">
        <f>H195</f>
        <v>50000</v>
      </c>
    </row>
    <row r="195" spans="1:8" ht="36" x14ac:dyDescent="0.3">
      <c r="A195" s="87" t="s">
        <v>570</v>
      </c>
      <c r="B195" s="253" t="s">
        <v>364</v>
      </c>
      <c r="C195" s="253" t="s">
        <v>569</v>
      </c>
      <c r="D195" s="248" t="s">
        <v>402</v>
      </c>
      <c r="E195" s="248"/>
      <c r="F195" s="269">
        <f>F196</f>
        <v>70000</v>
      </c>
      <c r="G195" s="269">
        <f t="shared" ref="G195:H197" si="37">G196</f>
        <v>50000</v>
      </c>
      <c r="H195" s="269">
        <f t="shared" si="37"/>
        <v>50000</v>
      </c>
    </row>
    <row r="196" spans="1:8" ht="84" x14ac:dyDescent="0.3">
      <c r="A196" s="87" t="s">
        <v>571</v>
      </c>
      <c r="B196" s="253" t="s">
        <v>364</v>
      </c>
      <c r="C196" s="253" t="s">
        <v>569</v>
      </c>
      <c r="D196" s="248" t="s">
        <v>507</v>
      </c>
      <c r="E196" s="248"/>
      <c r="F196" s="269">
        <f>F197</f>
        <v>70000</v>
      </c>
      <c r="G196" s="269">
        <f t="shared" si="37"/>
        <v>50000</v>
      </c>
      <c r="H196" s="269">
        <f t="shared" si="37"/>
        <v>50000</v>
      </c>
    </row>
    <row r="197" spans="1:8" ht="36" x14ac:dyDescent="0.3">
      <c r="A197" s="93" t="s">
        <v>572</v>
      </c>
      <c r="B197" s="253" t="s">
        <v>364</v>
      </c>
      <c r="C197" s="253" t="s">
        <v>569</v>
      </c>
      <c r="D197" s="252" t="s">
        <v>573</v>
      </c>
      <c r="E197" s="248"/>
      <c r="F197" s="269">
        <f>F198</f>
        <v>70000</v>
      </c>
      <c r="G197" s="269">
        <f t="shared" si="37"/>
        <v>50000</v>
      </c>
      <c r="H197" s="269">
        <f t="shared" si="37"/>
        <v>50000</v>
      </c>
    </row>
    <row r="198" spans="1:8" ht="36" x14ac:dyDescent="0.3">
      <c r="A198" s="93" t="s">
        <v>574</v>
      </c>
      <c r="B198" s="253" t="s">
        <v>364</v>
      </c>
      <c r="C198" s="253" t="s">
        <v>569</v>
      </c>
      <c r="D198" s="248" t="s">
        <v>575</v>
      </c>
      <c r="E198" s="248"/>
      <c r="F198" s="269">
        <f>F199+F200</f>
        <v>70000</v>
      </c>
      <c r="G198" s="269">
        <f>G199+G200</f>
        <v>50000</v>
      </c>
      <c r="H198" s="269">
        <f>H199+H200</f>
        <v>50000</v>
      </c>
    </row>
    <row r="199" spans="1:8" ht="36" x14ac:dyDescent="0.3">
      <c r="A199" s="86" t="s">
        <v>373</v>
      </c>
      <c r="B199" s="253" t="s">
        <v>364</v>
      </c>
      <c r="C199" s="253" t="s">
        <v>569</v>
      </c>
      <c r="D199" s="248" t="s">
        <v>575</v>
      </c>
      <c r="E199" s="248">
        <v>200</v>
      </c>
      <c r="F199" s="271">
        <v>20000</v>
      </c>
      <c r="G199" s="271">
        <v>0</v>
      </c>
      <c r="H199" s="271">
        <v>0</v>
      </c>
    </row>
    <row r="200" spans="1:8" ht="24" x14ac:dyDescent="0.3">
      <c r="A200" s="93" t="s">
        <v>512</v>
      </c>
      <c r="B200" s="253" t="s">
        <v>364</v>
      </c>
      <c r="C200" s="253" t="s">
        <v>569</v>
      </c>
      <c r="D200" s="248" t="s">
        <v>575</v>
      </c>
      <c r="E200" s="248">
        <v>300</v>
      </c>
      <c r="F200" s="271">
        <v>50000</v>
      </c>
      <c r="G200" s="271">
        <v>50000</v>
      </c>
      <c r="H200" s="271">
        <v>50000</v>
      </c>
    </row>
    <row r="201" spans="1:8" x14ac:dyDescent="0.3">
      <c r="A201" s="81" t="s">
        <v>576</v>
      </c>
      <c r="B201" s="259" t="s">
        <v>380</v>
      </c>
      <c r="C201" s="259" t="s">
        <v>541</v>
      </c>
      <c r="D201" s="246"/>
      <c r="E201" s="246"/>
      <c r="F201" s="268">
        <f>F243+F208+F202</f>
        <v>69416081.090000004</v>
      </c>
      <c r="G201" s="268">
        <f>G243+G208+G202</f>
        <v>115090461</v>
      </c>
      <c r="H201" s="268">
        <f>H243+H208+H202</f>
        <v>52744910</v>
      </c>
    </row>
    <row r="202" spans="1:8" x14ac:dyDescent="0.3">
      <c r="A202" s="81" t="s">
        <v>577</v>
      </c>
      <c r="B202" s="259" t="s">
        <v>380</v>
      </c>
      <c r="C202" s="259" t="s">
        <v>578</v>
      </c>
      <c r="D202" s="246"/>
      <c r="E202" s="246"/>
      <c r="F202" s="268">
        <f t="shared" ref="F202:H203" si="38">F203</f>
        <v>2000000</v>
      </c>
      <c r="G202" s="268">
        <f t="shared" si="38"/>
        <v>2000000</v>
      </c>
      <c r="H202" s="268">
        <f t="shared" si="38"/>
        <v>2000000</v>
      </c>
    </row>
    <row r="203" spans="1:8" ht="60" x14ac:dyDescent="0.3">
      <c r="A203" s="86" t="s">
        <v>498</v>
      </c>
      <c r="B203" s="253" t="s">
        <v>380</v>
      </c>
      <c r="C203" s="253" t="s">
        <v>578</v>
      </c>
      <c r="D203" s="248" t="s">
        <v>499</v>
      </c>
      <c r="E203" s="248"/>
      <c r="F203" s="269">
        <f t="shared" si="38"/>
        <v>2000000</v>
      </c>
      <c r="G203" s="269">
        <f t="shared" si="38"/>
        <v>2000000</v>
      </c>
      <c r="H203" s="269">
        <f t="shared" si="38"/>
        <v>2000000</v>
      </c>
    </row>
    <row r="204" spans="1:8" ht="36" x14ac:dyDescent="0.3">
      <c r="A204" s="87" t="s">
        <v>579</v>
      </c>
      <c r="B204" s="253" t="s">
        <v>380</v>
      </c>
      <c r="C204" s="253" t="s">
        <v>578</v>
      </c>
      <c r="D204" s="248" t="s">
        <v>580</v>
      </c>
      <c r="E204" s="248"/>
      <c r="F204" s="269">
        <f>F206</f>
        <v>2000000</v>
      </c>
      <c r="G204" s="269">
        <f>G206</f>
        <v>2000000</v>
      </c>
      <c r="H204" s="269">
        <f>H206</f>
        <v>2000000</v>
      </c>
    </row>
    <row r="205" spans="1:8" ht="113.25" customHeight="1" x14ac:dyDescent="0.3">
      <c r="A205" s="97" t="s">
        <v>581</v>
      </c>
      <c r="B205" s="253" t="s">
        <v>380</v>
      </c>
      <c r="C205" s="253" t="s">
        <v>578</v>
      </c>
      <c r="D205" s="248" t="s">
        <v>582</v>
      </c>
      <c r="E205" s="248"/>
      <c r="F205" s="269">
        <f t="shared" ref="F205:H205" si="39">F206</f>
        <v>2000000</v>
      </c>
      <c r="G205" s="269">
        <f t="shared" si="39"/>
        <v>2000000</v>
      </c>
      <c r="H205" s="269">
        <f t="shared" si="39"/>
        <v>2000000</v>
      </c>
    </row>
    <row r="206" spans="1:8" ht="24" x14ac:dyDescent="0.3">
      <c r="A206" s="87" t="s">
        <v>583</v>
      </c>
      <c r="B206" s="253" t="s">
        <v>380</v>
      </c>
      <c r="C206" s="253" t="s">
        <v>578</v>
      </c>
      <c r="D206" s="248" t="s">
        <v>584</v>
      </c>
      <c r="E206" s="248"/>
      <c r="F206" s="269">
        <f>SUBTOTAL(9,F207:F207)</f>
        <v>2000000</v>
      </c>
      <c r="G206" s="269">
        <f>SUBTOTAL(9,G207:G207)</f>
        <v>2000000</v>
      </c>
      <c r="H206" s="269">
        <f>SUBTOTAL(9,H207:H207)</f>
        <v>2000000</v>
      </c>
    </row>
    <row r="207" spans="1:8" ht="36" x14ac:dyDescent="0.3">
      <c r="A207" s="87" t="s">
        <v>373</v>
      </c>
      <c r="B207" s="253" t="s">
        <v>380</v>
      </c>
      <c r="C207" s="253" t="s">
        <v>578</v>
      </c>
      <c r="D207" s="248" t="s">
        <v>909</v>
      </c>
      <c r="E207" s="248">
        <v>200</v>
      </c>
      <c r="F207" s="269">
        <v>2000000</v>
      </c>
      <c r="G207" s="269">
        <v>2000000</v>
      </c>
      <c r="H207" s="269">
        <v>2000000</v>
      </c>
    </row>
    <row r="208" spans="1:8" ht="22.8" x14ac:dyDescent="0.3">
      <c r="A208" s="81" t="s">
        <v>585</v>
      </c>
      <c r="B208" s="259" t="s">
        <v>380</v>
      </c>
      <c r="C208" s="259" t="s">
        <v>586</v>
      </c>
      <c r="D208" s="246"/>
      <c r="E208" s="246"/>
      <c r="F208" s="268">
        <f t="shared" ref="F208:H209" si="40">F209</f>
        <v>67386081.090000004</v>
      </c>
      <c r="G208" s="268">
        <f t="shared" si="40"/>
        <v>113060461</v>
      </c>
      <c r="H208" s="268">
        <f t="shared" si="40"/>
        <v>50714910</v>
      </c>
    </row>
    <row r="209" spans="1:8" ht="60" x14ac:dyDescent="0.3">
      <c r="A209" s="86" t="s">
        <v>498</v>
      </c>
      <c r="B209" s="253" t="s">
        <v>380</v>
      </c>
      <c r="C209" s="253" t="s">
        <v>586</v>
      </c>
      <c r="D209" s="248" t="s">
        <v>499</v>
      </c>
      <c r="E209" s="248"/>
      <c r="F209" s="269">
        <f t="shared" si="40"/>
        <v>67386081.090000004</v>
      </c>
      <c r="G209" s="269">
        <f t="shared" si="40"/>
        <v>113060461</v>
      </c>
      <c r="H209" s="269">
        <f t="shared" si="40"/>
        <v>50714910</v>
      </c>
    </row>
    <row r="210" spans="1:8" ht="36" x14ac:dyDescent="0.3">
      <c r="A210" s="86" t="s">
        <v>587</v>
      </c>
      <c r="B210" s="253" t="s">
        <v>380</v>
      </c>
      <c r="C210" s="253" t="s">
        <v>586</v>
      </c>
      <c r="D210" s="248" t="s">
        <v>588</v>
      </c>
      <c r="E210" s="248"/>
      <c r="F210" s="269">
        <f>F211+F220</f>
        <v>67386081.090000004</v>
      </c>
      <c r="G210" s="269">
        <f>G211+G220</f>
        <v>113060461</v>
      </c>
      <c r="H210" s="269">
        <f>H211+H220</f>
        <v>50714910</v>
      </c>
    </row>
    <row r="211" spans="1:8" ht="72" x14ac:dyDescent="0.3">
      <c r="A211" s="97" t="s">
        <v>589</v>
      </c>
      <c r="B211" s="253" t="s">
        <v>380</v>
      </c>
      <c r="C211" s="253" t="s">
        <v>586</v>
      </c>
      <c r="D211" s="248" t="s">
        <v>590</v>
      </c>
      <c r="E211" s="248"/>
      <c r="F211" s="269">
        <f>F216+F212+F214+F218</f>
        <v>37521000</v>
      </c>
      <c r="G211" s="269">
        <f>G216+G212</f>
        <v>7073583</v>
      </c>
      <c r="H211" s="269">
        <f>H216+H212</f>
        <v>7876200</v>
      </c>
    </row>
    <row r="212" spans="1:8" ht="36" x14ac:dyDescent="0.3">
      <c r="A212" s="97" t="s">
        <v>591</v>
      </c>
      <c r="B212" s="253" t="s">
        <v>380</v>
      </c>
      <c r="C212" s="253" t="s">
        <v>586</v>
      </c>
      <c r="D212" s="248" t="s">
        <v>592</v>
      </c>
      <c r="E212" s="248"/>
      <c r="F212" s="269">
        <f>F213</f>
        <v>5040000</v>
      </c>
      <c r="G212" s="269">
        <f>G213</f>
        <v>2000000</v>
      </c>
      <c r="H212" s="269">
        <f>H213</f>
        <v>2000000</v>
      </c>
    </row>
    <row r="213" spans="1:8" ht="36" x14ac:dyDescent="0.3">
      <c r="A213" s="87" t="s">
        <v>567</v>
      </c>
      <c r="B213" s="253" t="s">
        <v>380</v>
      </c>
      <c r="C213" s="253" t="s">
        <v>586</v>
      </c>
      <c r="D213" s="248" t="s">
        <v>592</v>
      </c>
      <c r="E213" s="248">
        <v>400</v>
      </c>
      <c r="F213" s="269">
        <v>5040000</v>
      </c>
      <c r="G213" s="269">
        <v>2000000</v>
      </c>
      <c r="H213" s="269">
        <v>2000000</v>
      </c>
    </row>
    <row r="214" spans="1:8" ht="60" x14ac:dyDescent="0.3">
      <c r="A214" s="87" t="s">
        <v>593</v>
      </c>
      <c r="B214" s="253" t="s">
        <v>380</v>
      </c>
      <c r="C214" s="253" t="s">
        <v>586</v>
      </c>
      <c r="D214" s="248" t="s">
        <v>594</v>
      </c>
      <c r="E214" s="248"/>
      <c r="F214" s="269">
        <f>F215</f>
        <v>7988380</v>
      </c>
      <c r="G214" s="269">
        <f>G215</f>
        <v>0</v>
      </c>
      <c r="H214" s="269">
        <f>H215</f>
        <v>0</v>
      </c>
    </row>
    <row r="215" spans="1:8" x14ac:dyDescent="0.3">
      <c r="A215" s="87" t="s">
        <v>595</v>
      </c>
      <c r="B215" s="253" t="s">
        <v>380</v>
      </c>
      <c r="C215" s="253" t="s">
        <v>586</v>
      </c>
      <c r="D215" s="248" t="s">
        <v>594</v>
      </c>
      <c r="E215" s="248">
        <v>500</v>
      </c>
      <c r="F215" s="269">
        <v>7988380</v>
      </c>
      <c r="G215" s="269"/>
      <c r="H215" s="269"/>
    </row>
    <row r="216" spans="1:8" ht="36" x14ac:dyDescent="0.3">
      <c r="A216" s="87" t="s">
        <v>596</v>
      </c>
      <c r="B216" s="253" t="s">
        <v>380</v>
      </c>
      <c r="C216" s="253" t="s">
        <v>586</v>
      </c>
      <c r="D216" s="248" t="s">
        <v>597</v>
      </c>
      <c r="E216" s="248"/>
      <c r="F216" s="269">
        <f>F217</f>
        <v>15262620</v>
      </c>
      <c r="G216" s="269">
        <f>G217</f>
        <v>5073583</v>
      </c>
      <c r="H216" s="269">
        <f>H217</f>
        <v>5876200</v>
      </c>
    </row>
    <row r="217" spans="1:8" ht="36" x14ac:dyDescent="0.3">
      <c r="A217" s="86" t="s">
        <v>373</v>
      </c>
      <c r="B217" s="253" t="s">
        <v>380</v>
      </c>
      <c r="C217" s="253" t="s">
        <v>586</v>
      </c>
      <c r="D217" s="248" t="s">
        <v>597</v>
      </c>
      <c r="E217" s="248">
        <v>200</v>
      </c>
      <c r="F217" s="276">
        <v>15262620</v>
      </c>
      <c r="G217" s="269">
        <v>5073583</v>
      </c>
      <c r="H217" s="269">
        <v>5876200</v>
      </c>
    </row>
    <row r="218" spans="1:8" ht="60" x14ac:dyDescent="0.3">
      <c r="A218" s="86" t="s">
        <v>1068</v>
      </c>
      <c r="B218" s="253" t="s">
        <v>380</v>
      </c>
      <c r="C218" s="253" t="s">
        <v>586</v>
      </c>
      <c r="D218" s="248" t="s">
        <v>1069</v>
      </c>
      <c r="E218" s="248"/>
      <c r="F218" s="270">
        <f>F219</f>
        <v>9230000</v>
      </c>
      <c r="G218" s="270">
        <f t="shared" ref="G218:H218" si="41">G219</f>
        <v>0</v>
      </c>
      <c r="H218" s="270">
        <f t="shared" si="41"/>
        <v>0</v>
      </c>
    </row>
    <row r="219" spans="1:8" x14ac:dyDescent="0.3">
      <c r="A219" s="86" t="s">
        <v>78</v>
      </c>
      <c r="B219" s="253" t="s">
        <v>380</v>
      </c>
      <c r="C219" s="253" t="s">
        <v>586</v>
      </c>
      <c r="D219" s="248" t="s">
        <v>1069</v>
      </c>
      <c r="E219" s="248">
        <v>500</v>
      </c>
      <c r="F219" s="270">
        <v>9230000</v>
      </c>
      <c r="G219" s="269"/>
      <c r="H219" s="269"/>
    </row>
    <row r="220" spans="1:8" ht="96" x14ac:dyDescent="0.3">
      <c r="A220" s="97" t="s">
        <v>598</v>
      </c>
      <c r="B220" s="253" t="s">
        <v>380</v>
      </c>
      <c r="C220" s="253" t="s">
        <v>586</v>
      </c>
      <c r="D220" s="248" t="s">
        <v>599</v>
      </c>
      <c r="E220" s="248"/>
      <c r="F220" s="271">
        <f>F227+F229+F235+F237+F231+F233+F239+F241+F221+F224</f>
        <v>29865081.09</v>
      </c>
      <c r="G220" s="271">
        <f>G227+G229+G235+G237+G231+G233+G239+G241+G221+G224</f>
        <v>105986878</v>
      </c>
      <c r="H220" s="271">
        <f>H227+H229+H235+H237+H231+H233+H239+H241+H221+H224</f>
        <v>42838710</v>
      </c>
    </row>
    <row r="221" spans="1:8" ht="60" x14ac:dyDescent="0.3">
      <c r="A221" s="97" t="s">
        <v>600</v>
      </c>
      <c r="B221" s="253" t="s">
        <v>380</v>
      </c>
      <c r="C221" s="253" t="s">
        <v>586</v>
      </c>
      <c r="D221" s="248" t="s">
        <v>601</v>
      </c>
      <c r="E221" s="248"/>
      <c r="F221" s="271">
        <f>F223+F222</f>
        <v>17710004</v>
      </c>
      <c r="G221" s="271">
        <f t="shared" ref="G221:H221" si="42">G223+G222</f>
        <v>103254361</v>
      </c>
      <c r="H221" s="271">
        <f t="shared" si="42"/>
        <v>40838710</v>
      </c>
    </row>
    <row r="222" spans="1:8" ht="36" x14ac:dyDescent="0.3">
      <c r="A222" s="86" t="s">
        <v>373</v>
      </c>
      <c r="B222" s="253" t="s">
        <v>380</v>
      </c>
      <c r="C222" s="253" t="s">
        <v>586</v>
      </c>
      <c r="D222" s="248" t="s">
        <v>601</v>
      </c>
      <c r="E222" s="248">
        <v>200</v>
      </c>
      <c r="F222" s="271"/>
      <c r="G222" s="271">
        <v>89269647</v>
      </c>
      <c r="H222" s="271">
        <v>40838710</v>
      </c>
    </row>
    <row r="223" spans="1:8" ht="36" x14ac:dyDescent="0.3">
      <c r="A223" s="87" t="s">
        <v>567</v>
      </c>
      <c r="B223" s="253" t="s">
        <v>380</v>
      </c>
      <c r="C223" s="253" t="s">
        <v>586</v>
      </c>
      <c r="D223" s="248" t="s">
        <v>601</v>
      </c>
      <c r="E223" s="248">
        <v>400</v>
      </c>
      <c r="F223" s="276">
        <v>17710004</v>
      </c>
      <c r="G223" s="269">
        <v>13984714</v>
      </c>
      <c r="H223" s="276">
        <v>0</v>
      </c>
    </row>
    <row r="224" spans="1:8" ht="60" x14ac:dyDescent="0.3">
      <c r="A224" s="98" t="s">
        <v>600</v>
      </c>
      <c r="B224" s="253" t="s">
        <v>380</v>
      </c>
      <c r="C224" s="253" t="s">
        <v>586</v>
      </c>
      <c r="D224" s="248" t="s">
        <v>602</v>
      </c>
      <c r="E224" s="248"/>
      <c r="F224" s="269">
        <f>F225+F226</f>
        <v>547733.18999999994</v>
      </c>
      <c r="G224" s="269">
        <f>G225+G226</f>
        <v>2732517</v>
      </c>
      <c r="H224" s="269">
        <f>H225+H226</f>
        <v>2000000</v>
      </c>
    </row>
    <row r="225" spans="1:8" ht="36" x14ac:dyDescent="0.3">
      <c r="A225" s="86" t="s">
        <v>373</v>
      </c>
      <c r="B225" s="253" t="s">
        <v>380</v>
      </c>
      <c r="C225" s="253" t="s">
        <v>586</v>
      </c>
      <c r="D225" s="248" t="s">
        <v>602</v>
      </c>
      <c r="E225" s="248">
        <v>200</v>
      </c>
      <c r="F225" s="269">
        <v>0</v>
      </c>
      <c r="G225" s="269">
        <v>2300000</v>
      </c>
      <c r="H225" s="276">
        <v>1500000</v>
      </c>
    </row>
    <row r="226" spans="1:8" ht="36" x14ac:dyDescent="0.3">
      <c r="A226" s="87" t="s">
        <v>567</v>
      </c>
      <c r="B226" s="253" t="s">
        <v>380</v>
      </c>
      <c r="C226" s="253" t="s">
        <v>586</v>
      </c>
      <c r="D226" s="248" t="s">
        <v>602</v>
      </c>
      <c r="E226" s="248">
        <v>400</v>
      </c>
      <c r="F226" s="276">
        <v>547733.18999999994</v>
      </c>
      <c r="G226" s="269">
        <v>432517</v>
      </c>
      <c r="H226" s="276">
        <v>500000</v>
      </c>
    </row>
    <row r="227" spans="1:8" ht="60" x14ac:dyDescent="0.3">
      <c r="A227" s="87" t="s">
        <v>603</v>
      </c>
      <c r="B227" s="253" t="s">
        <v>380</v>
      </c>
      <c r="C227" s="253" t="s">
        <v>586</v>
      </c>
      <c r="D227" s="248" t="s">
        <v>604</v>
      </c>
      <c r="E227" s="248"/>
      <c r="F227" s="271">
        <f>F228</f>
        <v>2400000</v>
      </c>
      <c r="G227" s="271">
        <f>G228</f>
        <v>0</v>
      </c>
      <c r="H227" s="271">
        <f>H228</f>
        <v>0</v>
      </c>
    </row>
    <row r="228" spans="1:8" ht="36" x14ac:dyDescent="0.3">
      <c r="A228" s="86" t="s">
        <v>373</v>
      </c>
      <c r="B228" s="253" t="s">
        <v>380</v>
      </c>
      <c r="C228" s="253" t="s">
        <v>586</v>
      </c>
      <c r="D228" s="248" t="s">
        <v>604</v>
      </c>
      <c r="E228" s="248">
        <v>200</v>
      </c>
      <c r="F228" s="271">
        <v>2400000</v>
      </c>
      <c r="G228" s="271">
        <v>0</v>
      </c>
      <c r="H228" s="271">
        <v>0</v>
      </c>
    </row>
    <row r="229" spans="1:8" ht="60" x14ac:dyDescent="0.3">
      <c r="A229" s="87" t="s">
        <v>605</v>
      </c>
      <c r="B229" s="253" t="s">
        <v>380</v>
      </c>
      <c r="C229" s="253" t="s">
        <v>586</v>
      </c>
      <c r="D229" s="248" t="s">
        <v>606</v>
      </c>
      <c r="E229" s="248"/>
      <c r="F229" s="271">
        <f>F230</f>
        <v>1592083</v>
      </c>
      <c r="G229" s="271">
        <f>G230</f>
        <v>0</v>
      </c>
      <c r="H229" s="271">
        <f>H230</f>
        <v>0</v>
      </c>
    </row>
    <row r="230" spans="1:8" ht="36" x14ac:dyDescent="0.3">
      <c r="A230" s="86" t="s">
        <v>373</v>
      </c>
      <c r="B230" s="253" t="s">
        <v>380</v>
      </c>
      <c r="C230" s="253" t="s">
        <v>586</v>
      </c>
      <c r="D230" s="248" t="s">
        <v>606</v>
      </c>
      <c r="E230" s="248">
        <v>200</v>
      </c>
      <c r="F230" s="276">
        <v>1592083</v>
      </c>
      <c r="G230" s="271">
        <v>0</v>
      </c>
      <c r="H230" s="271">
        <v>0</v>
      </c>
    </row>
    <row r="231" spans="1:8" ht="48" x14ac:dyDescent="0.3">
      <c r="A231" s="86" t="s">
        <v>607</v>
      </c>
      <c r="B231" s="253" t="s">
        <v>380</v>
      </c>
      <c r="C231" s="253" t="s">
        <v>586</v>
      </c>
      <c r="D231" s="248" t="s">
        <v>608</v>
      </c>
      <c r="E231" s="248"/>
      <c r="F231" s="271">
        <f>F232</f>
        <v>1286961</v>
      </c>
      <c r="G231" s="271">
        <f>G232</f>
        <v>0</v>
      </c>
      <c r="H231" s="271">
        <f>H232</f>
        <v>0</v>
      </c>
    </row>
    <row r="232" spans="1:8" ht="36" x14ac:dyDescent="0.3">
      <c r="A232" s="86" t="s">
        <v>373</v>
      </c>
      <c r="B232" s="253" t="s">
        <v>380</v>
      </c>
      <c r="C232" s="253" t="s">
        <v>586</v>
      </c>
      <c r="D232" s="248" t="s">
        <v>608</v>
      </c>
      <c r="E232" s="248">
        <v>200</v>
      </c>
      <c r="F232" s="276">
        <v>1286961</v>
      </c>
      <c r="G232" s="271">
        <v>0</v>
      </c>
      <c r="H232" s="271">
        <v>0</v>
      </c>
    </row>
    <row r="233" spans="1:8" ht="60" x14ac:dyDescent="0.3">
      <c r="A233" s="86" t="s">
        <v>609</v>
      </c>
      <c r="B233" s="253" t="s">
        <v>380</v>
      </c>
      <c r="C233" s="253" t="s">
        <v>586</v>
      </c>
      <c r="D233" s="248" t="s">
        <v>610</v>
      </c>
      <c r="E233" s="248"/>
      <c r="F233" s="271">
        <f>F234</f>
        <v>1255890</v>
      </c>
      <c r="G233" s="271">
        <f>G234</f>
        <v>0</v>
      </c>
      <c r="H233" s="271">
        <f>H234</f>
        <v>0</v>
      </c>
    </row>
    <row r="234" spans="1:8" ht="36" x14ac:dyDescent="0.3">
      <c r="A234" s="86" t="s">
        <v>373</v>
      </c>
      <c r="B234" s="253" t="s">
        <v>380</v>
      </c>
      <c r="C234" s="253" t="s">
        <v>586</v>
      </c>
      <c r="D234" s="248" t="s">
        <v>610</v>
      </c>
      <c r="E234" s="248">
        <v>200</v>
      </c>
      <c r="F234" s="276">
        <v>1255890</v>
      </c>
      <c r="G234" s="271">
        <v>0</v>
      </c>
      <c r="H234" s="271">
        <v>0</v>
      </c>
    </row>
    <row r="235" spans="1:8" ht="72" x14ac:dyDescent="0.3">
      <c r="A235" s="87" t="s">
        <v>611</v>
      </c>
      <c r="B235" s="253" t="s">
        <v>380</v>
      </c>
      <c r="C235" s="253" t="s">
        <v>586</v>
      </c>
      <c r="D235" s="248" t="s">
        <v>612</v>
      </c>
      <c r="E235" s="248"/>
      <c r="F235" s="271">
        <f>F236</f>
        <v>2315786.5299999998</v>
      </c>
      <c r="G235" s="271">
        <f>G236</f>
        <v>0</v>
      </c>
      <c r="H235" s="271">
        <f>H236</f>
        <v>0</v>
      </c>
    </row>
    <row r="236" spans="1:8" ht="36" x14ac:dyDescent="0.3">
      <c r="A236" s="86" t="s">
        <v>373</v>
      </c>
      <c r="B236" s="253" t="s">
        <v>380</v>
      </c>
      <c r="C236" s="253" t="s">
        <v>586</v>
      </c>
      <c r="D236" s="248" t="s">
        <v>612</v>
      </c>
      <c r="E236" s="248">
        <v>200</v>
      </c>
      <c r="F236" s="276">
        <v>2315786.5299999998</v>
      </c>
      <c r="G236" s="271">
        <v>0</v>
      </c>
      <c r="H236" s="271">
        <v>0</v>
      </c>
    </row>
    <row r="237" spans="1:8" ht="72" x14ac:dyDescent="0.3">
      <c r="A237" s="87" t="s">
        <v>613</v>
      </c>
      <c r="B237" s="253" t="s">
        <v>380</v>
      </c>
      <c r="C237" s="253" t="s">
        <v>586</v>
      </c>
      <c r="D237" s="248" t="s">
        <v>614</v>
      </c>
      <c r="E237" s="248"/>
      <c r="F237" s="271">
        <f>F238</f>
        <v>1061388.8600000001</v>
      </c>
      <c r="G237" s="271">
        <f>G238</f>
        <v>0</v>
      </c>
      <c r="H237" s="271">
        <f>H238</f>
        <v>0</v>
      </c>
    </row>
    <row r="238" spans="1:8" ht="36" x14ac:dyDescent="0.3">
      <c r="A238" s="86" t="s">
        <v>373</v>
      </c>
      <c r="B238" s="253" t="s">
        <v>380</v>
      </c>
      <c r="C238" s="253" t="s">
        <v>586</v>
      </c>
      <c r="D238" s="248" t="s">
        <v>614</v>
      </c>
      <c r="E238" s="248">
        <v>200</v>
      </c>
      <c r="F238" s="276">
        <v>1061388.8600000001</v>
      </c>
      <c r="G238" s="271">
        <v>0</v>
      </c>
      <c r="H238" s="271">
        <v>0</v>
      </c>
    </row>
    <row r="239" spans="1:8" ht="60" x14ac:dyDescent="0.3">
      <c r="A239" s="86" t="s">
        <v>615</v>
      </c>
      <c r="B239" s="253" t="s">
        <v>380</v>
      </c>
      <c r="C239" s="253" t="s">
        <v>586</v>
      </c>
      <c r="D239" s="248" t="s">
        <v>616</v>
      </c>
      <c r="E239" s="248"/>
      <c r="F239" s="271">
        <f>F240</f>
        <v>857974.11</v>
      </c>
      <c r="G239" s="271">
        <f>G240</f>
        <v>0</v>
      </c>
      <c r="H239" s="271">
        <f>H240</f>
        <v>0</v>
      </c>
    </row>
    <row r="240" spans="1:8" ht="36" x14ac:dyDescent="0.3">
      <c r="A240" s="86" t="s">
        <v>373</v>
      </c>
      <c r="B240" s="253" t="s">
        <v>380</v>
      </c>
      <c r="C240" s="253" t="s">
        <v>586</v>
      </c>
      <c r="D240" s="248" t="s">
        <v>616</v>
      </c>
      <c r="E240" s="248">
        <v>200</v>
      </c>
      <c r="F240" s="276">
        <v>857974.11</v>
      </c>
      <c r="G240" s="271">
        <v>0</v>
      </c>
      <c r="H240" s="271">
        <v>0</v>
      </c>
    </row>
    <row r="241" spans="1:8" ht="72" x14ac:dyDescent="0.3">
      <c r="A241" s="86" t="s">
        <v>617</v>
      </c>
      <c r="B241" s="253" t="s">
        <v>380</v>
      </c>
      <c r="C241" s="253" t="s">
        <v>586</v>
      </c>
      <c r="D241" s="248" t="s">
        <v>618</v>
      </c>
      <c r="E241" s="248"/>
      <c r="F241" s="271">
        <f>F242</f>
        <v>837260.4</v>
      </c>
      <c r="G241" s="271">
        <f>G242</f>
        <v>0</v>
      </c>
      <c r="H241" s="271">
        <f>H242</f>
        <v>0</v>
      </c>
    </row>
    <row r="242" spans="1:8" ht="36" x14ac:dyDescent="0.3">
      <c r="A242" s="86" t="s">
        <v>373</v>
      </c>
      <c r="B242" s="253" t="s">
        <v>380</v>
      </c>
      <c r="C242" s="253" t="s">
        <v>586</v>
      </c>
      <c r="D242" s="248" t="s">
        <v>618</v>
      </c>
      <c r="E242" s="248">
        <v>200</v>
      </c>
      <c r="F242" s="276">
        <v>837260.4</v>
      </c>
      <c r="G242" s="271">
        <v>0</v>
      </c>
      <c r="H242" s="271">
        <v>0</v>
      </c>
    </row>
    <row r="243" spans="1:8" ht="22.8" x14ac:dyDescent="0.3">
      <c r="A243" s="81" t="s">
        <v>619</v>
      </c>
      <c r="B243" s="259" t="s">
        <v>380</v>
      </c>
      <c r="C243" s="259" t="s">
        <v>620</v>
      </c>
      <c r="D243" s="246"/>
      <c r="E243" s="246"/>
      <c r="F243" s="268">
        <f>F244</f>
        <v>30000</v>
      </c>
      <c r="G243" s="268">
        <f>G244</f>
        <v>30000</v>
      </c>
      <c r="H243" s="268">
        <f>H244</f>
        <v>30000</v>
      </c>
    </row>
    <row r="244" spans="1:8" ht="36" x14ac:dyDescent="0.3">
      <c r="A244" s="86" t="s">
        <v>621</v>
      </c>
      <c r="B244" s="253" t="s">
        <v>380</v>
      </c>
      <c r="C244" s="248">
        <v>12</v>
      </c>
      <c r="D244" s="248" t="s">
        <v>911</v>
      </c>
      <c r="E244" s="248"/>
      <c r="F244" s="272">
        <f t="shared" ref="F244:H247" si="43">F245</f>
        <v>30000</v>
      </c>
      <c r="G244" s="272">
        <f t="shared" si="43"/>
        <v>30000</v>
      </c>
      <c r="H244" s="272">
        <f t="shared" si="43"/>
        <v>30000</v>
      </c>
    </row>
    <row r="245" spans="1:8" ht="60" x14ac:dyDescent="0.3">
      <c r="A245" s="86" t="s">
        <v>622</v>
      </c>
      <c r="B245" s="253" t="s">
        <v>380</v>
      </c>
      <c r="C245" s="248">
        <v>12</v>
      </c>
      <c r="D245" s="248" t="s">
        <v>623</v>
      </c>
      <c r="E245" s="248"/>
      <c r="F245" s="272">
        <f t="shared" si="43"/>
        <v>30000</v>
      </c>
      <c r="G245" s="272">
        <f t="shared" si="43"/>
        <v>30000</v>
      </c>
      <c r="H245" s="272">
        <f t="shared" si="43"/>
        <v>30000</v>
      </c>
    </row>
    <row r="246" spans="1:8" ht="72" x14ac:dyDescent="0.3">
      <c r="A246" s="86" t="s">
        <v>624</v>
      </c>
      <c r="B246" s="253" t="s">
        <v>380</v>
      </c>
      <c r="C246" s="248">
        <v>12</v>
      </c>
      <c r="D246" s="248" t="s">
        <v>625</v>
      </c>
      <c r="E246" s="248"/>
      <c r="F246" s="272">
        <f t="shared" si="43"/>
        <v>30000</v>
      </c>
      <c r="G246" s="272">
        <f t="shared" si="43"/>
        <v>30000</v>
      </c>
      <c r="H246" s="272">
        <f t="shared" si="43"/>
        <v>30000</v>
      </c>
    </row>
    <row r="247" spans="1:8" ht="36" x14ac:dyDescent="0.3">
      <c r="A247" s="86" t="s">
        <v>626</v>
      </c>
      <c r="B247" s="253" t="s">
        <v>380</v>
      </c>
      <c r="C247" s="248">
        <v>12</v>
      </c>
      <c r="D247" s="248" t="s">
        <v>627</v>
      </c>
      <c r="E247" s="248"/>
      <c r="F247" s="272">
        <f t="shared" si="43"/>
        <v>30000</v>
      </c>
      <c r="G247" s="272">
        <f t="shared" si="43"/>
        <v>30000</v>
      </c>
      <c r="H247" s="272">
        <f t="shared" si="43"/>
        <v>30000</v>
      </c>
    </row>
    <row r="248" spans="1:8" ht="36" x14ac:dyDescent="0.3">
      <c r="A248" s="86" t="s">
        <v>373</v>
      </c>
      <c r="B248" s="253" t="s">
        <v>380</v>
      </c>
      <c r="C248" s="248">
        <v>12</v>
      </c>
      <c r="D248" s="248" t="s">
        <v>627</v>
      </c>
      <c r="E248" s="248">
        <v>200</v>
      </c>
      <c r="F248" s="272">
        <v>30000</v>
      </c>
      <c r="G248" s="271">
        <v>30000</v>
      </c>
      <c r="H248" s="271">
        <v>30000</v>
      </c>
    </row>
    <row r="249" spans="1:8" ht="22.8" x14ac:dyDescent="0.3">
      <c r="A249" s="83" t="s">
        <v>628</v>
      </c>
      <c r="B249" s="263" t="s">
        <v>435</v>
      </c>
      <c r="C249" s="246"/>
      <c r="D249" s="246"/>
      <c r="E249" s="246"/>
      <c r="F249" s="268">
        <f>F250</f>
        <v>23202012</v>
      </c>
      <c r="G249" s="268">
        <f>G250</f>
        <v>300000</v>
      </c>
      <c r="H249" s="268">
        <f>H250</f>
        <v>300000</v>
      </c>
    </row>
    <row r="250" spans="1:8" x14ac:dyDescent="0.3">
      <c r="A250" s="83" t="s">
        <v>629</v>
      </c>
      <c r="B250" s="263" t="s">
        <v>435</v>
      </c>
      <c r="C250" s="263" t="s">
        <v>355</v>
      </c>
      <c r="D250" s="246"/>
      <c r="E250" s="246"/>
      <c r="F250" s="268">
        <f>+F259+F251</f>
        <v>23202012</v>
      </c>
      <c r="G250" s="268">
        <f>+G259+G251</f>
        <v>300000</v>
      </c>
      <c r="H250" s="268">
        <f>+H259+H251</f>
        <v>300000</v>
      </c>
    </row>
    <row r="251" spans="1:8" ht="36" x14ac:dyDescent="0.3">
      <c r="A251" s="86" t="s">
        <v>484</v>
      </c>
      <c r="B251" s="254" t="s">
        <v>435</v>
      </c>
      <c r="C251" s="254" t="s">
        <v>355</v>
      </c>
      <c r="D251" s="248" t="s">
        <v>485</v>
      </c>
      <c r="E251" s="246"/>
      <c r="F251" s="268">
        <f>F252</f>
        <v>10088864</v>
      </c>
      <c r="G251" s="268">
        <f t="shared" ref="G251:H257" si="44">G252</f>
        <v>0</v>
      </c>
      <c r="H251" s="268">
        <f t="shared" si="44"/>
        <v>0</v>
      </c>
    </row>
    <row r="252" spans="1:8" ht="60" x14ac:dyDescent="0.3">
      <c r="A252" s="86" t="s">
        <v>486</v>
      </c>
      <c r="B252" s="254" t="s">
        <v>435</v>
      </c>
      <c r="C252" s="254" t="s">
        <v>355</v>
      </c>
      <c r="D252" s="248" t="s">
        <v>1080</v>
      </c>
      <c r="E252" s="246"/>
      <c r="F252" s="269">
        <f>F253+F256</f>
        <v>10088864</v>
      </c>
      <c r="G252" s="269">
        <f t="shared" ref="G252:H252" si="45">G253+G256</f>
        <v>0</v>
      </c>
      <c r="H252" s="269">
        <f t="shared" si="45"/>
        <v>0</v>
      </c>
    </row>
    <row r="253" spans="1:8" ht="36" x14ac:dyDescent="0.3">
      <c r="A253" s="86" t="s">
        <v>634</v>
      </c>
      <c r="B253" s="254" t="s">
        <v>435</v>
      </c>
      <c r="C253" s="254" t="s">
        <v>355</v>
      </c>
      <c r="D253" s="248" t="s">
        <v>489</v>
      </c>
      <c r="E253" s="246"/>
      <c r="F253" s="269">
        <f>F254</f>
        <v>1518156</v>
      </c>
      <c r="G253" s="269">
        <f t="shared" ref="G253:H253" si="46">G254</f>
        <v>0</v>
      </c>
      <c r="H253" s="269">
        <f t="shared" si="46"/>
        <v>0</v>
      </c>
    </row>
    <row r="254" spans="1:8" ht="36" x14ac:dyDescent="0.3">
      <c r="A254" s="86" t="s">
        <v>636</v>
      </c>
      <c r="B254" s="254" t="s">
        <v>435</v>
      </c>
      <c r="C254" s="254" t="s">
        <v>355</v>
      </c>
      <c r="D254" s="248" t="s">
        <v>1051</v>
      </c>
      <c r="E254" s="246"/>
      <c r="F254" s="269">
        <f>F255</f>
        <v>1518156</v>
      </c>
      <c r="G254" s="269">
        <f t="shared" ref="G254:H254" si="47">G255</f>
        <v>0</v>
      </c>
      <c r="H254" s="269">
        <f t="shared" si="47"/>
        <v>0</v>
      </c>
    </row>
    <row r="255" spans="1:8" ht="36" x14ac:dyDescent="0.3">
      <c r="A255" s="86" t="s">
        <v>567</v>
      </c>
      <c r="B255" s="254" t="s">
        <v>435</v>
      </c>
      <c r="C255" s="254" t="s">
        <v>355</v>
      </c>
      <c r="D255" s="248" t="s">
        <v>1051</v>
      </c>
      <c r="E255" s="248">
        <v>400</v>
      </c>
      <c r="F255" s="270">
        <v>1518156</v>
      </c>
      <c r="G255" s="269">
        <v>0</v>
      </c>
      <c r="H255" s="269">
        <v>0</v>
      </c>
    </row>
    <row r="256" spans="1:8" ht="24" x14ac:dyDescent="0.3">
      <c r="A256" s="86" t="s">
        <v>1082</v>
      </c>
      <c r="B256" s="254" t="s">
        <v>435</v>
      </c>
      <c r="C256" s="254" t="s">
        <v>355</v>
      </c>
      <c r="D256" s="248" t="s">
        <v>1070</v>
      </c>
      <c r="E256" s="248"/>
      <c r="F256" s="269">
        <f>F257</f>
        <v>8570708</v>
      </c>
      <c r="G256" s="269">
        <f t="shared" ref="G256:H256" si="48">G257</f>
        <v>0</v>
      </c>
      <c r="H256" s="269">
        <f t="shared" si="48"/>
        <v>0</v>
      </c>
    </row>
    <row r="257" spans="1:9" ht="36" x14ac:dyDescent="0.3">
      <c r="A257" s="86" t="s">
        <v>1043</v>
      </c>
      <c r="B257" s="254" t="s">
        <v>435</v>
      </c>
      <c r="C257" s="254" t="s">
        <v>355</v>
      </c>
      <c r="D257" s="248" t="s">
        <v>1044</v>
      </c>
      <c r="E257" s="248"/>
      <c r="F257" s="269">
        <f>F258</f>
        <v>8570708</v>
      </c>
      <c r="G257" s="269">
        <f t="shared" si="44"/>
        <v>0</v>
      </c>
      <c r="H257" s="269">
        <f t="shared" si="44"/>
        <v>0</v>
      </c>
    </row>
    <row r="258" spans="1:9" ht="36" x14ac:dyDescent="0.3">
      <c r="A258" s="86" t="s">
        <v>567</v>
      </c>
      <c r="B258" s="254" t="s">
        <v>435</v>
      </c>
      <c r="C258" s="254" t="s">
        <v>355</v>
      </c>
      <c r="D258" s="248" t="s">
        <v>1044</v>
      </c>
      <c r="E258" s="248">
        <v>400</v>
      </c>
      <c r="F258" s="269">
        <v>8570708</v>
      </c>
      <c r="G258" s="269">
        <v>0</v>
      </c>
      <c r="H258" s="269">
        <v>0</v>
      </c>
      <c r="I258" s="184"/>
    </row>
    <row r="259" spans="1:9" ht="48" x14ac:dyDescent="0.3">
      <c r="A259" s="99" t="s">
        <v>630</v>
      </c>
      <c r="B259" s="254" t="s">
        <v>435</v>
      </c>
      <c r="C259" s="254" t="s">
        <v>355</v>
      </c>
      <c r="D259" s="254" t="s">
        <v>631</v>
      </c>
      <c r="E259" s="248"/>
      <c r="F259" s="269">
        <f>F260</f>
        <v>13113148</v>
      </c>
      <c r="G259" s="269">
        <f>G260</f>
        <v>300000</v>
      </c>
      <c r="H259" s="269">
        <f>H260</f>
        <v>300000</v>
      </c>
    </row>
    <row r="260" spans="1:9" ht="84" x14ac:dyDescent="0.3">
      <c r="A260" s="87" t="s">
        <v>632</v>
      </c>
      <c r="B260" s="254" t="s">
        <v>435</v>
      </c>
      <c r="C260" s="254" t="s">
        <v>355</v>
      </c>
      <c r="D260" s="254" t="s">
        <v>633</v>
      </c>
      <c r="E260" s="248"/>
      <c r="F260" s="269">
        <f>F268+F261+F262</f>
        <v>13113148</v>
      </c>
      <c r="G260" s="269">
        <f t="shared" ref="G260:H260" si="49">G268+G261+G262</f>
        <v>300000</v>
      </c>
      <c r="H260" s="269">
        <f t="shared" si="49"/>
        <v>300000</v>
      </c>
    </row>
    <row r="261" spans="1:9" ht="36" x14ac:dyDescent="0.3">
      <c r="A261" s="86" t="s">
        <v>634</v>
      </c>
      <c r="B261" s="254" t="s">
        <v>435</v>
      </c>
      <c r="C261" s="254" t="s">
        <v>355</v>
      </c>
      <c r="D261" s="254" t="s">
        <v>1072</v>
      </c>
      <c r="E261" s="248"/>
      <c r="F261" s="269">
        <f>F264+F266</f>
        <v>2597666</v>
      </c>
      <c r="G261" s="269">
        <f t="shared" ref="G261:H261" si="50">G264+G266</f>
        <v>0</v>
      </c>
      <c r="H261" s="269">
        <f t="shared" si="50"/>
        <v>0</v>
      </c>
    </row>
    <row r="262" spans="1:9" ht="60" x14ac:dyDescent="0.3">
      <c r="A262" s="86" t="s">
        <v>1090</v>
      </c>
      <c r="B262" s="254" t="s">
        <v>435</v>
      </c>
      <c r="C262" s="254" t="s">
        <v>355</v>
      </c>
      <c r="D262" s="254" t="s">
        <v>1089</v>
      </c>
      <c r="E262" s="248"/>
      <c r="F262" s="269">
        <f>F263</f>
        <v>5164482</v>
      </c>
      <c r="G262" s="269">
        <f t="shared" ref="G262:H262" si="51">G263</f>
        <v>0</v>
      </c>
      <c r="H262" s="269">
        <f t="shared" si="51"/>
        <v>0</v>
      </c>
    </row>
    <row r="263" spans="1:9" ht="36" x14ac:dyDescent="0.3">
      <c r="A263" s="86" t="s">
        <v>567</v>
      </c>
      <c r="B263" s="254" t="s">
        <v>435</v>
      </c>
      <c r="C263" s="254" t="s">
        <v>355</v>
      </c>
      <c r="D263" s="254" t="s">
        <v>1089</v>
      </c>
      <c r="E263" s="248">
        <v>400</v>
      </c>
      <c r="F263" s="269">
        <v>5164482</v>
      </c>
      <c r="G263" s="269">
        <v>0</v>
      </c>
      <c r="H263" s="269">
        <v>0</v>
      </c>
    </row>
    <row r="264" spans="1:9" ht="60" x14ac:dyDescent="0.3">
      <c r="A264" s="86" t="s">
        <v>1073</v>
      </c>
      <c r="B264" s="254" t="s">
        <v>435</v>
      </c>
      <c r="C264" s="254" t="s">
        <v>355</v>
      </c>
      <c r="D264" s="254" t="s">
        <v>1071</v>
      </c>
      <c r="E264" s="248"/>
      <c r="F264" s="269">
        <f>F265</f>
        <v>197666</v>
      </c>
      <c r="G264" s="269">
        <f t="shared" ref="G264:H264" si="52">G265</f>
        <v>0</v>
      </c>
      <c r="H264" s="269">
        <f t="shared" si="52"/>
        <v>0</v>
      </c>
    </row>
    <row r="265" spans="1:9" ht="36" x14ac:dyDescent="0.3">
      <c r="A265" s="86" t="s">
        <v>567</v>
      </c>
      <c r="B265" s="254" t="s">
        <v>435</v>
      </c>
      <c r="C265" s="254" t="s">
        <v>355</v>
      </c>
      <c r="D265" s="254" t="s">
        <v>1071</v>
      </c>
      <c r="E265" s="248">
        <v>400</v>
      </c>
      <c r="F265" s="269">
        <v>197666</v>
      </c>
      <c r="G265" s="269"/>
      <c r="H265" s="269"/>
    </row>
    <row r="266" spans="1:9" ht="36" x14ac:dyDescent="0.3">
      <c r="A266" s="86" t="s">
        <v>636</v>
      </c>
      <c r="B266" s="254" t="s">
        <v>435</v>
      </c>
      <c r="C266" s="254" t="s">
        <v>355</v>
      </c>
      <c r="D266" s="254" t="s">
        <v>1074</v>
      </c>
      <c r="E266" s="248"/>
      <c r="F266" s="269">
        <f>F267</f>
        <v>2400000</v>
      </c>
      <c r="G266" s="269">
        <f t="shared" ref="G266:H266" si="53">G267</f>
        <v>0</v>
      </c>
      <c r="H266" s="269">
        <f t="shared" si="53"/>
        <v>0</v>
      </c>
    </row>
    <row r="267" spans="1:9" ht="36" x14ac:dyDescent="0.3">
      <c r="A267" s="86" t="s">
        <v>567</v>
      </c>
      <c r="B267" s="254" t="s">
        <v>435</v>
      </c>
      <c r="C267" s="254" t="s">
        <v>355</v>
      </c>
      <c r="D267" s="254" t="s">
        <v>1074</v>
      </c>
      <c r="E267" s="248">
        <v>400</v>
      </c>
      <c r="F267" s="269">
        <v>2400000</v>
      </c>
      <c r="G267" s="269"/>
      <c r="H267" s="269"/>
    </row>
    <row r="268" spans="1:9" ht="36" x14ac:dyDescent="0.3">
      <c r="A268" s="97" t="s">
        <v>637</v>
      </c>
      <c r="B268" s="254" t="s">
        <v>435</v>
      </c>
      <c r="C268" s="254" t="s">
        <v>355</v>
      </c>
      <c r="D268" s="248" t="s">
        <v>638</v>
      </c>
      <c r="E268" s="248"/>
      <c r="F268" s="269">
        <f>F271+F269</f>
        <v>5351000</v>
      </c>
      <c r="G268" s="269">
        <f t="shared" ref="G268:H268" si="54">G271+G269</f>
        <v>300000</v>
      </c>
      <c r="H268" s="269">
        <f t="shared" si="54"/>
        <v>300000</v>
      </c>
    </row>
    <row r="269" spans="1:9" ht="36" x14ac:dyDescent="0.3">
      <c r="A269" s="86" t="s">
        <v>1076</v>
      </c>
      <c r="B269" s="254" t="s">
        <v>435</v>
      </c>
      <c r="C269" s="254" t="s">
        <v>355</v>
      </c>
      <c r="D269" s="248" t="s">
        <v>1075</v>
      </c>
      <c r="E269" s="248"/>
      <c r="F269" s="269">
        <f>F270</f>
        <v>599000</v>
      </c>
      <c r="G269" s="269">
        <f t="shared" ref="G269:H269" si="55">G270</f>
        <v>0</v>
      </c>
      <c r="H269" s="269">
        <f t="shared" si="55"/>
        <v>0</v>
      </c>
    </row>
    <row r="270" spans="1:9" x14ac:dyDescent="0.3">
      <c r="A270" s="86" t="s">
        <v>78</v>
      </c>
      <c r="B270" s="254" t="s">
        <v>435</v>
      </c>
      <c r="C270" s="254" t="s">
        <v>355</v>
      </c>
      <c r="D270" s="248" t="s">
        <v>1075</v>
      </c>
      <c r="E270" s="248">
        <v>500</v>
      </c>
      <c r="F270" s="269">
        <v>599000</v>
      </c>
      <c r="G270" s="269"/>
      <c r="H270" s="269"/>
    </row>
    <row r="271" spans="1:9" ht="24" x14ac:dyDescent="0.3">
      <c r="A271" s="87" t="s">
        <v>639</v>
      </c>
      <c r="B271" s="254" t="s">
        <v>435</v>
      </c>
      <c r="C271" s="254" t="s">
        <v>355</v>
      </c>
      <c r="D271" s="248" t="s">
        <v>640</v>
      </c>
      <c r="E271" s="248"/>
      <c r="F271" s="269">
        <f>F272+F273</f>
        <v>4752000</v>
      </c>
      <c r="G271" s="269">
        <f t="shared" ref="G271:H271" si="56">G272+G273</f>
        <v>300000</v>
      </c>
      <c r="H271" s="269">
        <f t="shared" si="56"/>
        <v>300000</v>
      </c>
    </row>
    <row r="272" spans="1:9" ht="36" x14ac:dyDescent="0.3">
      <c r="A272" s="86" t="s">
        <v>373</v>
      </c>
      <c r="B272" s="254" t="s">
        <v>435</v>
      </c>
      <c r="C272" s="254" t="s">
        <v>355</v>
      </c>
      <c r="D272" s="248" t="s">
        <v>640</v>
      </c>
      <c r="E272" s="248">
        <v>200</v>
      </c>
      <c r="F272" s="270">
        <v>1752000</v>
      </c>
      <c r="G272" s="271">
        <v>300000</v>
      </c>
      <c r="H272" s="271">
        <v>300000</v>
      </c>
    </row>
    <row r="273" spans="1:8" x14ac:dyDescent="0.3">
      <c r="A273" s="86" t="s">
        <v>425</v>
      </c>
      <c r="B273" s="254" t="s">
        <v>435</v>
      </c>
      <c r="C273" s="254" t="s">
        <v>355</v>
      </c>
      <c r="D273" s="248" t="s">
        <v>640</v>
      </c>
      <c r="E273" s="248">
        <v>800</v>
      </c>
      <c r="F273" s="270">
        <v>3000000</v>
      </c>
      <c r="G273" s="270">
        <v>0</v>
      </c>
      <c r="H273" s="270">
        <v>0</v>
      </c>
    </row>
    <row r="274" spans="1:8" x14ac:dyDescent="0.3">
      <c r="A274" s="81" t="s">
        <v>641</v>
      </c>
      <c r="B274" s="259" t="s">
        <v>642</v>
      </c>
      <c r="C274" s="259" t="s">
        <v>541</v>
      </c>
      <c r="D274" s="246"/>
      <c r="E274" s="246"/>
      <c r="F274" s="268">
        <f>F275+F307+F368+F388+F395</f>
        <v>487485335.95999998</v>
      </c>
      <c r="G274" s="268">
        <f>G275+G307+G368+G388+G395</f>
        <v>407972663</v>
      </c>
      <c r="H274" s="268">
        <f>H275+H307+H368+H388+H395</f>
        <v>560517097</v>
      </c>
    </row>
    <row r="275" spans="1:8" x14ac:dyDescent="0.3">
      <c r="A275" s="81" t="s">
        <v>643</v>
      </c>
      <c r="B275" s="259" t="s">
        <v>642</v>
      </c>
      <c r="C275" s="259" t="s">
        <v>353</v>
      </c>
      <c r="D275" s="246"/>
      <c r="E275" s="246"/>
      <c r="F275" s="268">
        <f>F276+F302</f>
        <v>79991007</v>
      </c>
      <c r="G275" s="268">
        <f>G276+G302</f>
        <v>67295340</v>
      </c>
      <c r="H275" s="268">
        <f>H276+H302</f>
        <v>67295340</v>
      </c>
    </row>
    <row r="276" spans="1:8" ht="36" x14ac:dyDescent="0.3">
      <c r="A276" s="87" t="s">
        <v>467</v>
      </c>
      <c r="B276" s="253" t="s">
        <v>642</v>
      </c>
      <c r="C276" s="253" t="s">
        <v>353</v>
      </c>
      <c r="D276" s="253" t="s">
        <v>469</v>
      </c>
      <c r="E276" s="248"/>
      <c r="F276" s="269">
        <f>F277</f>
        <v>79991007</v>
      </c>
      <c r="G276" s="269">
        <f>G277</f>
        <v>67295340</v>
      </c>
      <c r="H276" s="269">
        <f>H277</f>
        <v>67295340</v>
      </c>
    </row>
    <row r="277" spans="1:8" ht="48" x14ac:dyDescent="0.3">
      <c r="A277" s="87" t="s">
        <v>644</v>
      </c>
      <c r="B277" s="253" t="s">
        <v>642</v>
      </c>
      <c r="C277" s="253" t="s">
        <v>353</v>
      </c>
      <c r="D277" s="253" t="s">
        <v>645</v>
      </c>
      <c r="E277" s="248"/>
      <c r="F277" s="269">
        <f>F278+F288</f>
        <v>79991007</v>
      </c>
      <c r="G277" s="269">
        <f>G278+G288</f>
        <v>67295340</v>
      </c>
      <c r="H277" s="269">
        <f>H278+H288</f>
        <v>67295340</v>
      </c>
    </row>
    <row r="278" spans="1:8" ht="24" x14ac:dyDescent="0.3">
      <c r="A278" s="87" t="s">
        <v>646</v>
      </c>
      <c r="B278" s="253" t="s">
        <v>642</v>
      </c>
      <c r="C278" s="253" t="s">
        <v>353</v>
      </c>
      <c r="D278" s="253" t="s">
        <v>647</v>
      </c>
      <c r="E278" s="248"/>
      <c r="F278" s="269">
        <f>F279+F282+F286</f>
        <v>73947627</v>
      </c>
      <c r="G278" s="269">
        <f>G279+G282+G286</f>
        <v>65724662</v>
      </c>
      <c r="H278" s="269">
        <f>H279+H282+H286</f>
        <v>65724662</v>
      </c>
    </row>
    <row r="279" spans="1:8" ht="108" x14ac:dyDescent="0.3">
      <c r="A279" s="89" t="s">
        <v>648</v>
      </c>
      <c r="B279" s="253" t="s">
        <v>642</v>
      </c>
      <c r="C279" s="253" t="s">
        <v>353</v>
      </c>
      <c r="D279" s="253" t="s">
        <v>649</v>
      </c>
      <c r="E279" s="248"/>
      <c r="F279" s="269">
        <f>F280+F281</f>
        <v>35637627</v>
      </c>
      <c r="G279" s="269">
        <f>G280+G281</f>
        <v>33334662</v>
      </c>
      <c r="H279" s="269">
        <f>H280+H281</f>
        <v>33334662</v>
      </c>
    </row>
    <row r="280" spans="1:8" ht="72" x14ac:dyDescent="0.3">
      <c r="A280" s="86" t="s">
        <v>362</v>
      </c>
      <c r="B280" s="253" t="s">
        <v>642</v>
      </c>
      <c r="C280" s="253" t="s">
        <v>353</v>
      </c>
      <c r="D280" s="253" t="s">
        <v>649</v>
      </c>
      <c r="E280" s="248">
        <v>100</v>
      </c>
      <c r="F280" s="269">
        <v>35330516</v>
      </c>
      <c r="G280" s="271">
        <v>33027551</v>
      </c>
      <c r="H280" s="271">
        <v>33027551</v>
      </c>
    </row>
    <row r="281" spans="1:8" ht="36" x14ac:dyDescent="0.3">
      <c r="A281" s="86" t="s">
        <v>373</v>
      </c>
      <c r="B281" s="253" t="s">
        <v>642</v>
      </c>
      <c r="C281" s="253" t="s">
        <v>353</v>
      </c>
      <c r="D281" s="253" t="s">
        <v>649</v>
      </c>
      <c r="E281" s="248">
        <v>200</v>
      </c>
      <c r="F281" s="272">
        <v>307111</v>
      </c>
      <c r="G281" s="271">
        <v>307111</v>
      </c>
      <c r="H281" s="271">
        <v>307111</v>
      </c>
    </row>
    <row r="282" spans="1:8" ht="36" x14ac:dyDescent="0.3">
      <c r="A282" s="86" t="s">
        <v>518</v>
      </c>
      <c r="B282" s="253" t="s">
        <v>642</v>
      </c>
      <c r="C282" s="253" t="s">
        <v>353</v>
      </c>
      <c r="D282" s="248" t="s">
        <v>650</v>
      </c>
      <c r="E282" s="248"/>
      <c r="F282" s="269">
        <f>F283+F284+F285</f>
        <v>34198000</v>
      </c>
      <c r="G282" s="269">
        <f>G283+G284+G285</f>
        <v>28278000</v>
      </c>
      <c r="H282" s="269">
        <f>H283+H284+H285</f>
        <v>28278000</v>
      </c>
    </row>
    <row r="283" spans="1:8" ht="72" x14ac:dyDescent="0.3">
      <c r="A283" s="86" t="s">
        <v>362</v>
      </c>
      <c r="B283" s="253" t="s">
        <v>642</v>
      </c>
      <c r="C283" s="253" t="s">
        <v>353</v>
      </c>
      <c r="D283" s="248" t="s">
        <v>650</v>
      </c>
      <c r="E283" s="248">
        <v>100</v>
      </c>
      <c r="F283" s="272">
        <v>20021000</v>
      </c>
      <c r="G283" s="271">
        <v>20021000</v>
      </c>
      <c r="H283" s="271">
        <v>20021000</v>
      </c>
    </row>
    <row r="284" spans="1:8" ht="36" x14ac:dyDescent="0.3">
      <c r="A284" s="86" t="s">
        <v>373</v>
      </c>
      <c r="B284" s="253" t="s">
        <v>642</v>
      </c>
      <c r="C284" s="253" t="s">
        <v>353</v>
      </c>
      <c r="D284" s="248" t="s">
        <v>650</v>
      </c>
      <c r="E284" s="248">
        <v>200</v>
      </c>
      <c r="F284" s="276">
        <v>13720000</v>
      </c>
      <c r="G284" s="271">
        <v>7800000</v>
      </c>
      <c r="H284" s="271">
        <v>7800000</v>
      </c>
    </row>
    <row r="285" spans="1:8" x14ac:dyDescent="0.3">
      <c r="A285" s="87" t="s">
        <v>425</v>
      </c>
      <c r="B285" s="253" t="s">
        <v>642</v>
      </c>
      <c r="C285" s="253" t="s">
        <v>353</v>
      </c>
      <c r="D285" s="248" t="s">
        <v>650</v>
      </c>
      <c r="E285" s="248">
        <v>800</v>
      </c>
      <c r="F285" s="272">
        <v>457000</v>
      </c>
      <c r="G285" s="271">
        <v>457000</v>
      </c>
      <c r="H285" s="271">
        <v>457000</v>
      </c>
    </row>
    <row r="286" spans="1:8" ht="48" x14ac:dyDescent="0.3">
      <c r="A286" s="87" t="s">
        <v>651</v>
      </c>
      <c r="B286" s="253" t="s">
        <v>642</v>
      </c>
      <c r="C286" s="253" t="s">
        <v>353</v>
      </c>
      <c r="D286" s="248" t="s">
        <v>652</v>
      </c>
      <c r="E286" s="248"/>
      <c r="F286" s="272">
        <f>F287</f>
        <v>4112000</v>
      </c>
      <c r="G286" s="272">
        <f>G287</f>
        <v>4112000</v>
      </c>
      <c r="H286" s="272">
        <f>H287</f>
        <v>4112000</v>
      </c>
    </row>
    <row r="287" spans="1:8" ht="36" x14ac:dyDescent="0.3">
      <c r="A287" s="86" t="s">
        <v>373</v>
      </c>
      <c r="B287" s="253" t="s">
        <v>642</v>
      </c>
      <c r="C287" s="253" t="s">
        <v>353</v>
      </c>
      <c r="D287" s="248" t="s">
        <v>652</v>
      </c>
      <c r="E287" s="248">
        <v>200</v>
      </c>
      <c r="F287" s="272">
        <v>4112000</v>
      </c>
      <c r="G287" s="271">
        <v>4112000</v>
      </c>
      <c r="H287" s="271">
        <v>4112000</v>
      </c>
    </row>
    <row r="288" spans="1:8" ht="24" x14ac:dyDescent="0.3">
      <c r="A288" s="87" t="s">
        <v>653</v>
      </c>
      <c r="B288" s="253" t="s">
        <v>642</v>
      </c>
      <c r="C288" s="253" t="s">
        <v>353</v>
      </c>
      <c r="D288" s="248" t="s">
        <v>654</v>
      </c>
      <c r="E288" s="248"/>
      <c r="F288" s="269">
        <f>F294+F292+F296+F298+F289+F300</f>
        <v>6043380</v>
      </c>
      <c r="G288" s="269">
        <f>G294+G292+G296+G298+G289+G300</f>
        <v>1570678</v>
      </c>
      <c r="H288" s="269">
        <f>H294+H292+H296+H298+H289+H300</f>
        <v>1570678</v>
      </c>
    </row>
    <row r="289" spans="1:8" ht="84" x14ac:dyDescent="0.3">
      <c r="A289" s="87" t="s">
        <v>655</v>
      </c>
      <c r="B289" s="253" t="s">
        <v>642</v>
      </c>
      <c r="C289" s="253" t="s">
        <v>353</v>
      </c>
      <c r="D289" s="248" t="s">
        <v>656</v>
      </c>
      <c r="E289" s="248"/>
      <c r="F289" s="269">
        <f>F290+F291</f>
        <v>2477710</v>
      </c>
      <c r="G289" s="269">
        <f>G290+G291</f>
        <v>1508938</v>
      </c>
      <c r="H289" s="269">
        <f>H290+H291</f>
        <v>1508938</v>
      </c>
    </row>
    <row r="290" spans="1:8" ht="72" x14ac:dyDescent="0.3">
      <c r="A290" s="87" t="s">
        <v>362</v>
      </c>
      <c r="B290" s="253" t="s">
        <v>642</v>
      </c>
      <c r="C290" s="253" t="s">
        <v>353</v>
      </c>
      <c r="D290" s="248" t="s">
        <v>656</v>
      </c>
      <c r="E290" s="248">
        <v>100</v>
      </c>
      <c r="F290" s="269">
        <v>1979710</v>
      </c>
      <c r="G290" s="269">
        <v>1210938</v>
      </c>
      <c r="H290" s="269">
        <v>1210938</v>
      </c>
    </row>
    <row r="291" spans="1:8" ht="24" x14ac:dyDescent="0.3">
      <c r="A291" s="87" t="s">
        <v>512</v>
      </c>
      <c r="B291" s="253" t="s">
        <v>642</v>
      </c>
      <c r="C291" s="253" t="s">
        <v>353</v>
      </c>
      <c r="D291" s="248" t="s">
        <v>656</v>
      </c>
      <c r="E291" s="248">
        <v>300</v>
      </c>
      <c r="F291" s="269">
        <v>498000</v>
      </c>
      <c r="G291" s="269">
        <v>298000</v>
      </c>
      <c r="H291" s="269">
        <v>298000</v>
      </c>
    </row>
    <row r="292" spans="1:8" ht="36" x14ac:dyDescent="0.3">
      <c r="A292" s="98" t="s">
        <v>657</v>
      </c>
      <c r="B292" s="253" t="s">
        <v>642</v>
      </c>
      <c r="C292" s="253" t="s">
        <v>353</v>
      </c>
      <c r="D292" s="248" t="s">
        <v>658</v>
      </c>
      <c r="E292" s="248"/>
      <c r="F292" s="269">
        <f>F293</f>
        <v>4482</v>
      </c>
      <c r="G292" s="269">
        <f>G293</f>
        <v>4482</v>
      </c>
      <c r="H292" s="269">
        <f>H293</f>
        <v>4482</v>
      </c>
    </row>
    <row r="293" spans="1:8" ht="72" x14ac:dyDescent="0.3">
      <c r="A293" s="86" t="s">
        <v>362</v>
      </c>
      <c r="B293" s="253" t="s">
        <v>642</v>
      </c>
      <c r="C293" s="253" t="s">
        <v>353</v>
      </c>
      <c r="D293" s="248" t="s">
        <v>658</v>
      </c>
      <c r="E293" s="248">
        <v>100</v>
      </c>
      <c r="F293" s="272">
        <v>4482</v>
      </c>
      <c r="G293" s="271">
        <v>4482</v>
      </c>
      <c r="H293" s="271">
        <v>4482</v>
      </c>
    </row>
    <row r="294" spans="1:8" ht="48" x14ac:dyDescent="0.3">
      <c r="A294" s="98" t="s">
        <v>659</v>
      </c>
      <c r="B294" s="253" t="s">
        <v>642</v>
      </c>
      <c r="C294" s="253" t="s">
        <v>353</v>
      </c>
      <c r="D294" s="248" t="s">
        <v>660</v>
      </c>
      <c r="E294" s="248"/>
      <c r="F294" s="269">
        <f>F295</f>
        <v>57258</v>
      </c>
      <c r="G294" s="269">
        <f>G295</f>
        <v>57258</v>
      </c>
      <c r="H294" s="269">
        <f>H295</f>
        <v>57258</v>
      </c>
    </row>
    <row r="295" spans="1:8" ht="72" x14ac:dyDescent="0.3">
      <c r="A295" s="86" t="s">
        <v>362</v>
      </c>
      <c r="B295" s="253" t="s">
        <v>642</v>
      </c>
      <c r="C295" s="253" t="s">
        <v>353</v>
      </c>
      <c r="D295" s="248" t="s">
        <v>660</v>
      </c>
      <c r="E295" s="248">
        <v>100</v>
      </c>
      <c r="F295" s="272">
        <v>57258</v>
      </c>
      <c r="G295" s="271">
        <v>57258</v>
      </c>
      <c r="H295" s="271">
        <v>57258</v>
      </c>
    </row>
    <row r="296" spans="1:8" ht="60" x14ac:dyDescent="0.3">
      <c r="A296" s="87" t="s">
        <v>661</v>
      </c>
      <c r="B296" s="253" t="s">
        <v>642</v>
      </c>
      <c r="C296" s="253" t="s">
        <v>353</v>
      </c>
      <c r="D296" s="258" t="s">
        <v>662</v>
      </c>
      <c r="E296" s="248"/>
      <c r="F296" s="272">
        <f>F297</f>
        <v>2102358</v>
      </c>
      <c r="G296" s="272">
        <f>G297</f>
        <v>0</v>
      </c>
      <c r="H296" s="272">
        <f>H297</f>
        <v>0</v>
      </c>
    </row>
    <row r="297" spans="1:8" ht="36" x14ac:dyDescent="0.3">
      <c r="A297" s="86" t="s">
        <v>373</v>
      </c>
      <c r="B297" s="253" t="s">
        <v>642</v>
      </c>
      <c r="C297" s="253" t="s">
        <v>353</v>
      </c>
      <c r="D297" s="258" t="s">
        <v>662</v>
      </c>
      <c r="E297" s="248">
        <v>200</v>
      </c>
      <c r="F297" s="271">
        <v>2102358</v>
      </c>
      <c r="G297" s="271">
        <v>0</v>
      </c>
      <c r="H297" s="271">
        <v>0</v>
      </c>
    </row>
    <row r="298" spans="1:8" ht="72" x14ac:dyDescent="0.3">
      <c r="A298" s="87" t="s">
        <v>663</v>
      </c>
      <c r="B298" s="253" t="s">
        <v>642</v>
      </c>
      <c r="C298" s="253" t="s">
        <v>353</v>
      </c>
      <c r="D298" s="258" t="s">
        <v>664</v>
      </c>
      <c r="E298" s="248"/>
      <c r="F298" s="272">
        <f>F299</f>
        <v>1401572</v>
      </c>
      <c r="G298" s="272">
        <f>G299</f>
        <v>0</v>
      </c>
      <c r="H298" s="272">
        <f>H299</f>
        <v>0</v>
      </c>
    </row>
    <row r="299" spans="1:8" ht="36.75" customHeight="1" x14ac:dyDescent="0.3">
      <c r="A299" s="86" t="s">
        <v>373</v>
      </c>
      <c r="B299" s="253" t="s">
        <v>642</v>
      </c>
      <c r="C299" s="253" t="s">
        <v>353</v>
      </c>
      <c r="D299" s="258" t="s">
        <v>664</v>
      </c>
      <c r="E299" s="248">
        <v>200</v>
      </c>
      <c r="F299" s="271">
        <v>1401572</v>
      </c>
      <c r="G299" s="271">
        <v>0</v>
      </c>
      <c r="H299" s="271">
        <v>0</v>
      </c>
    </row>
    <row r="300" spans="1:8" ht="36" x14ac:dyDescent="0.3">
      <c r="A300" s="86" t="s">
        <v>636</v>
      </c>
      <c r="B300" s="253" t="s">
        <v>642</v>
      </c>
      <c r="C300" s="253" t="s">
        <v>353</v>
      </c>
      <c r="D300" s="258" t="s">
        <v>665</v>
      </c>
      <c r="E300" s="248"/>
      <c r="F300" s="271">
        <f>F301</f>
        <v>0</v>
      </c>
      <c r="G300" s="271">
        <f>G301</f>
        <v>0</v>
      </c>
      <c r="H300" s="271">
        <f>H301</f>
        <v>0</v>
      </c>
    </row>
    <row r="301" spans="1:8" ht="36" x14ac:dyDescent="0.3">
      <c r="A301" s="86" t="s">
        <v>567</v>
      </c>
      <c r="B301" s="253" t="s">
        <v>642</v>
      </c>
      <c r="C301" s="253" t="s">
        <v>353</v>
      </c>
      <c r="D301" s="258" t="s">
        <v>665</v>
      </c>
      <c r="E301" s="248">
        <v>400</v>
      </c>
      <c r="F301" s="271">
        <v>0</v>
      </c>
      <c r="G301" s="271">
        <v>0</v>
      </c>
      <c r="H301" s="271">
        <v>0</v>
      </c>
    </row>
    <row r="302" spans="1:8" ht="48" x14ac:dyDescent="0.3">
      <c r="A302" s="86" t="s">
        <v>666</v>
      </c>
      <c r="B302" s="253" t="s">
        <v>642</v>
      </c>
      <c r="C302" s="253" t="s">
        <v>353</v>
      </c>
      <c r="D302" s="258" t="s">
        <v>667</v>
      </c>
      <c r="E302" s="248"/>
      <c r="F302" s="271">
        <f t="shared" ref="F302:H305" si="57">F303</f>
        <v>0</v>
      </c>
      <c r="G302" s="271">
        <f t="shared" si="57"/>
        <v>0</v>
      </c>
      <c r="H302" s="271">
        <f t="shared" si="57"/>
        <v>0</v>
      </c>
    </row>
    <row r="303" spans="1:8" ht="72" x14ac:dyDescent="0.3">
      <c r="A303" s="86" t="s">
        <v>668</v>
      </c>
      <c r="B303" s="253" t="s">
        <v>642</v>
      </c>
      <c r="C303" s="253" t="s">
        <v>353</v>
      </c>
      <c r="D303" s="258" t="s">
        <v>669</v>
      </c>
      <c r="E303" s="248"/>
      <c r="F303" s="271">
        <f t="shared" si="57"/>
        <v>0</v>
      </c>
      <c r="G303" s="271">
        <f t="shared" si="57"/>
        <v>0</v>
      </c>
      <c r="H303" s="271">
        <f t="shared" si="57"/>
        <v>0</v>
      </c>
    </row>
    <row r="304" spans="1:8" ht="36" x14ac:dyDescent="0.3">
      <c r="A304" s="86" t="s">
        <v>670</v>
      </c>
      <c r="B304" s="253" t="s">
        <v>642</v>
      </c>
      <c r="C304" s="253" t="s">
        <v>353</v>
      </c>
      <c r="D304" s="258" t="s">
        <v>671</v>
      </c>
      <c r="E304" s="248"/>
      <c r="F304" s="271">
        <f t="shared" si="57"/>
        <v>0</v>
      </c>
      <c r="G304" s="271">
        <f t="shared" si="57"/>
        <v>0</v>
      </c>
      <c r="H304" s="271">
        <f t="shared" si="57"/>
        <v>0</v>
      </c>
    </row>
    <row r="305" spans="1:8" ht="48" x14ac:dyDescent="0.3">
      <c r="A305" s="87" t="s">
        <v>672</v>
      </c>
      <c r="B305" s="253" t="s">
        <v>642</v>
      </c>
      <c r="C305" s="253" t="s">
        <v>353</v>
      </c>
      <c r="D305" s="258" t="s">
        <v>673</v>
      </c>
      <c r="E305" s="248"/>
      <c r="F305" s="271">
        <f t="shared" si="57"/>
        <v>0</v>
      </c>
      <c r="G305" s="271">
        <f t="shared" si="57"/>
        <v>0</v>
      </c>
      <c r="H305" s="271">
        <f t="shared" si="57"/>
        <v>0</v>
      </c>
    </row>
    <row r="306" spans="1:8" ht="36" x14ac:dyDescent="0.3">
      <c r="A306" s="87" t="s">
        <v>567</v>
      </c>
      <c r="B306" s="253" t="s">
        <v>642</v>
      </c>
      <c r="C306" s="253" t="s">
        <v>353</v>
      </c>
      <c r="D306" s="258" t="s">
        <v>673</v>
      </c>
      <c r="E306" s="248">
        <v>400</v>
      </c>
      <c r="F306" s="271"/>
      <c r="G306" s="271">
        <v>0</v>
      </c>
      <c r="H306" s="271">
        <v>0</v>
      </c>
    </row>
    <row r="307" spans="1:8" x14ac:dyDescent="0.3">
      <c r="A307" s="81" t="s">
        <v>674</v>
      </c>
      <c r="B307" s="246" t="s">
        <v>642</v>
      </c>
      <c r="C307" s="246" t="s">
        <v>355</v>
      </c>
      <c r="D307" s="246"/>
      <c r="E307" s="246"/>
      <c r="F307" s="268">
        <f>F308+F363+F358</f>
        <v>385204804.38999999</v>
      </c>
      <c r="G307" s="268">
        <f>G308+G363+G358</f>
        <v>318715207</v>
      </c>
      <c r="H307" s="268">
        <f>H308+H363+H358</f>
        <v>470891641</v>
      </c>
    </row>
    <row r="308" spans="1:8" ht="36" x14ac:dyDescent="0.3">
      <c r="A308" s="87" t="s">
        <v>675</v>
      </c>
      <c r="B308" s="253" t="s">
        <v>642</v>
      </c>
      <c r="C308" s="253" t="s">
        <v>355</v>
      </c>
      <c r="D308" s="253" t="s">
        <v>469</v>
      </c>
      <c r="E308" s="248"/>
      <c r="F308" s="269">
        <f>F309</f>
        <v>385094804.38999999</v>
      </c>
      <c r="G308" s="269">
        <f>G309</f>
        <v>318655207</v>
      </c>
      <c r="H308" s="269">
        <f>H309</f>
        <v>470831641</v>
      </c>
    </row>
    <row r="309" spans="1:8" ht="48" x14ac:dyDescent="0.3">
      <c r="A309" s="87" t="s">
        <v>676</v>
      </c>
      <c r="B309" s="253" t="s">
        <v>642</v>
      </c>
      <c r="C309" s="253" t="s">
        <v>355</v>
      </c>
      <c r="D309" s="248" t="s">
        <v>677</v>
      </c>
      <c r="E309" s="248"/>
      <c r="F309" s="269">
        <f>F310+F322</f>
        <v>385094804.38999999</v>
      </c>
      <c r="G309" s="269">
        <f>G310+G322</f>
        <v>318655207</v>
      </c>
      <c r="H309" s="269">
        <f>H310+H322</f>
        <v>470831641</v>
      </c>
    </row>
    <row r="310" spans="1:8" ht="24" x14ac:dyDescent="0.3">
      <c r="A310" s="87" t="s">
        <v>678</v>
      </c>
      <c r="B310" s="253" t="s">
        <v>642</v>
      </c>
      <c r="C310" s="253" t="s">
        <v>355</v>
      </c>
      <c r="D310" s="248" t="s">
        <v>679</v>
      </c>
      <c r="E310" s="248"/>
      <c r="F310" s="269">
        <f>F311+F316+F314+F320</f>
        <v>331266210</v>
      </c>
      <c r="G310" s="269">
        <f>G311+G316+G314+G320</f>
        <v>290333787</v>
      </c>
      <c r="H310" s="269">
        <f>H311+H316+H314+H320</f>
        <v>273047161</v>
      </c>
    </row>
    <row r="311" spans="1:8" ht="132" x14ac:dyDescent="0.3">
      <c r="A311" s="89" t="s">
        <v>680</v>
      </c>
      <c r="B311" s="253" t="s">
        <v>642</v>
      </c>
      <c r="C311" s="253" t="s">
        <v>355</v>
      </c>
      <c r="D311" s="248" t="s">
        <v>681</v>
      </c>
      <c r="E311" s="248"/>
      <c r="F311" s="269">
        <f>F312+F313</f>
        <v>262427775</v>
      </c>
      <c r="G311" s="269">
        <f>G312+G313</f>
        <v>245382934</v>
      </c>
      <c r="H311" s="269">
        <f>H312+H313</f>
        <v>229187327</v>
      </c>
    </row>
    <row r="312" spans="1:8" ht="72" x14ac:dyDescent="0.3">
      <c r="A312" s="86" t="s">
        <v>362</v>
      </c>
      <c r="B312" s="253" t="s">
        <v>642</v>
      </c>
      <c r="C312" s="253" t="s">
        <v>355</v>
      </c>
      <c r="D312" s="248" t="s">
        <v>681</v>
      </c>
      <c r="E312" s="248">
        <v>100</v>
      </c>
      <c r="F312" s="269">
        <v>254891288</v>
      </c>
      <c r="G312" s="271">
        <v>237856275</v>
      </c>
      <c r="H312" s="271">
        <v>221660668</v>
      </c>
    </row>
    <row r="313" spans="1:8" ht="36" x14ac:dyDescent="0.3">
      <c r="A313" s="86" t="s">
        <v>373</v>
      </c>
      <c r="B313" s="253" t="s">
        <v>642</v>
      </c>
      <c r="C313" s="253" t="s">
        <v>355</v>
      </c>
      <c r="D313" s="248" t="s">
        <v>681</v>
      </c>
      <c r="E313" s="248">
        <v>200</v>
      </c>
      <c r="F313" s="273">
        <v>7536487</v>
      </c>
      <c r="G313" s="271">
        <v>7526659</v>
      </c>
      <c r="H313" s="271">
        <v>7526659</v>
      </c>
    </row>
    <row r="314" spans="1:8" ht="60" x14ac:dyDescent="0.3">
      <c r="A314" s="86" t="s">
        <v>682</v>
      </c>
      <c r="B314" s="253" t="s">
        <v>642</v>
      </c>
      <c r="C314" s="253" t="s">
        <v>355</v>
      </c>
      <c r="D314" s="248" t="s">
        <v>683</v>
      </c>
      <c r="E314" s="248"/>
      <c r="F314" s="272">
        <f>F315</f>
        <v>22897786</v>
      </c>
      <c r="G314" s="272">
        <f>G315</f>
        <v>13671000</v>
      </c>
      <c r="H314" s="272">
        <f>H315</f>
        <v>13671000</v>
      </c>
    </row>
    <row r="315" spans="1:8" ht="72" x14ac:dyDescent="0.3">
      <c r="A315" s="86" t="s">
        <v>362</v>
      </c>
      <c r="B315" s="253" t="s">
        <v>642</v>
      </c>
      <c r="C315" s="253" t="s">
        <v>355</v>
      </c>
      <c r="D315" s="248" t="s">
        <v>683</v>
      </c>
      <c r="E315" s="248">
        <v>100</v>
      </c>
      <c r="F315" s="273">
        <v>22897786</v>
      </c>
      <c r="G315" s="271">
        <v>13671000</v>
      </c>
      <c r="H315" s="271">
        <v>13671000</v>
      </c>
    </row>
    <row r="316" spans="1:8" ht="34.5" customHeight="1" x14ac:dyDescent="0.3">
      <c r="A316" s="86" t="s">
        <v>518</v>
      </c>
      <c r="B316" s="253" t="s">
        <v>642</v>
      </c>
      <c r="C316" s="253" t="s">
        <v>355</v>
      </c>
      <c r="D316" s="248" t="s">
        <v>684</v>
      </c>
      <c r="E316" s="248"/>
      <c r="F316" s="269">
        <f>F318+F319+F317</f>
        <v>45527649</v>
      </c>
      <c r="G316" s="269">
        <f>G318+G319</f>
        <v>30866853</v>
      </c>
      <c r="H316" s="269">
        <f>H318+H319</f>
        <v>29775834</v>
      </c>
    </row>
    <row r="317" spans="1:8" ht="72" x14ac:dyDescent="0.3">
      <c r="A317" s="86" t="s">
        <v>362</v>
      </c>
      <c r="B317" s="253" t="s">
        <v>642</v>
      </c>
      <c r="C317" s="253" t="s">
        <v>355</v>
      </c>
      <c r="D317" s="248" t="s">
        <v>684</v>
      </c>
      <c r="E317" s="248">
        <v>100</v>
      </c>
      <c r="F317" s="270">
        <v>0</v>
      </c>
      <c r="G317" s="269">
        <v>0</v>
      </c>
      <c r="H317" s="269">
        <v>0</v>
      </c>
    </row>
    <row r="318" spans="1:8" ht="36" x14ac:dyDescent="0.3">
      <c r="A318" s="86" t="s">
        <v>373</v>
      </c>
      <c r="B318" s="253" t="s">
        <v>642</v>
      </c>
      <c r="C318" s="253" t="s">
        <v>355</v>
      </c>
      <c r="D318" s="248" t="s">
        <v>684</v>
      </c>
      <c r="E318" s="248">
        <v>200</v>
      </c>
      <c r="F318" s="270">
        <v>39967649</v>
      </c>
      <c r="G318" s="270">
        <v>25306853</v>
      </c>
      <c r="H318" s="270">
        <v>24215834</v>
      </c>
    </row>
    <row r="319" spans="1:8" x14ac:dyDescent="0.3">
      <c r="A319" s="87" t="s">
        <v>425</v>
      </c>
      <c r="B319" s="253" t="s">
        <v>642</v>
      </c>
      <c r="C319" s="253" t="s">
        <v>355</v>
      </c>
      <c r="D319" s="248" t="s">
        <v>684</v>
      </c>
      <c r="E319" s="248">
        <v>800</v>
      </c>
      <c r="F319" s="272">
        <v>5560000</v>
      </c>
      <c r="G319" s="271">
        <v>5560000</v>
      </c>
      <c r="H319" s="271">
        <v>5560000</v>
      </c>
    </row>
    <row r="320" spans="1:8" ht="48" x14ac:dyDescent="0.3">
      <c r="A320" s="86" t="s">
        <v>685</v>
      </c>
      <c r="B320" s="253" t="s">
        <v>642</v>
      </c>
      <c r="C320" s="253" t="s">
        <v>355</v>
      </c>
      <c r="D320" s="248" t="s">
        <v>686</v>
      </c>
      <c r="E320" s="248"/>
      <c r="F320" s="272">
        <f>F321</f>
        <v>413000</v>
      </c>
      <c r="G320" s="272">
        <f>G321</f>
        <v>413000</v>
      </c>
      <c r="H320" s="272">
        <f>H321</f>
        <v>413000</v>
      </c>
    </row>
    <row r="321" spans="1:8" ht="36" x14ac:dyDescent="0.3">
      <c r="A321" s="86" t="s">
        <v>373</v>
      </c>
      <c r="B321" s="253" t="s">
        <v>642</v>
      </c>
      <c r="C321" s="253" t="s">
        <v>355</v>
      </c>
      <c r="D321" s="248" t="s">
        <v>686</v>
      </c>
      <c r="E321" s="248">
        <v>200</v>
      </c>
      <c r="F321" s="272">
        <v>413000</v>
      </c>
      <c r="G321" s="271">
        <v>413000</v>
      </c>
      <c r="H321" s="271">
        <v>413000</v>
      </c>
    </row>
    <row r="322" spans="1:8" ht="24" x14ac:dyDescent="0.3">
      <c r="A322" s="87" t="s">
        <v>687</v>
      </c>
      <c r="B322" s="253" t="s">
        <v>642</v>
      </c>
      <c r="C322" s="253" t="s">
        <v>355</v>
      </c>
      <c r="D322" s="248" t="s">
        <v>688</v>
      </c>
      <c r="E322" s="248"/>
      <c r="F322" s="269">
        <f>F328+F330+F332+F334+F336+F338+F340+F346+F326+F352+F323+F355+F349+F344+F342</f>
        <v>53828594.390000001</v>
      </c>
      <c r="G322" s="269">
        <f t="shared" ref="G322:H322" si="58">G328+G330+G332+G334+G336+G338+G340+G346+G326+G352+G323+G355+G349+G344</f>
        <v>28321420</v>
      </c>
      <c r="H322" s="269">
        <f t="shared" si="58"/>
        <v>197784480</v>
      </c>
    </row>
    <row r="323" spans="1:8" ht="84" x14ac:dyDescent="0.3">
      <c r="A323" s="87" t="s">
        <v>655</v>
      </c>
      <c r="B323" s="253" t="s">
        <v>642</v>
      </c>
      <c r="C323" s="253" t="s">
        <v>355</v>
      </c>
      <c r="D323" s="248" t="s">
        <v>689</v>
      </c>
      <c r="E323" s="248"/>
      <c r="F323" s="269">
        <f>F324+F325</f>
        <v>15525437</v>
      </c>
      <c r="G323" s="269">
        <f>G324+G325</f>
        <v>9157466</v>
      </c>
      <c r="H323" s="269">
        <f>H324+H325</f>
        <v>9157466</v>
      </c>
    </row>
    <row r="324" spans="1:8" ht="72" x14ac:dyDescent="0.3">
      <c r="A324" s="87" t="s">
        <v>362</v>
      </c>
      <c r="B324" s="253" t="s">
        <v>642</v>
      </c>
      <c r="C324" s="253" t="s">
        <v>355</v>
      </c>
      <c r="D324" s="248" t="s">
        <v>689</v>
      </c>
      <c r="E324" s="248">
        <v>100</v>
      </c>
      <c r="F324" s="270">
        <v>10462509</v>
      </c>
      <c r="G324" s="269">
        <v>6201466</v>
      </c>
      <c r="H324" s="269">
        <v>6201466</v>
      </c>
    </row>
    <row r="325" spans="1:8" ht="24" x14ac:dyDescent="0.3">
      <c r="A325" s="87" t="s">
        <v>512</v>
      </c>
      <c r="B325" s="253" t="s">
        <v>642</v>
      </c>
      <c r="C325" s="253" t="s">
        <v>355</v>
      </c>
      <c r="D325" s="248" t="s">
        <v>689</v>
      </c>
      <c r="E325" s="248">
        <v>300</v>
      </c>
      <c r="F325" s="270">
        <v>5062928</v>
      </c>
      <c r="G325" s="269">
        <v>2956000</v>
      </c>
      <c r="H325" s="269">
        <v>2956000</v>
      </c>
    </row>
    <row r="326" spans="1:8" ht="36" x14ac:dyDescent="0.3">
      <c r="A326" s="87" t="s">
        <v>690</v>
      </c>
      <c r="B326" s="253" t="s">
        <v>642</v>
      </c>
      <c r="C326" s="253" t="s">
        <v>355</v>
      </c>
      <c r="D326" s="253" t="s">
        <v>691</v>
      </c>
      <c r="E326" s="248"/>
      <c r="F326" s="269">
        <f>F327</f>
        <v>3333000</v>
      </c>
      <c r="G326" s="269">
        <f>G327</f>
        <v>3590000</v>
      </c>
      <c r="H326" s="269">
        <f>H327</f>
        <v>3590000</v>
      </c>
    </row>
    <row r="327" spans="1:8" ht="36" x14ac:dyDescent="0.3">
      <c r="A327" s="86" t="s">
        <v>373</v>
      </c>
      <c r="B327" s="253" t="s">
        <v>642</v>
      </c>
      <c r="C327" s="253" t="s">
        <v>355</v>
      </c>
      <c r="D327" s="253" t="s">
        <v>691</v>
      </c>
      <c r="E327" s="248">
        <v>200</v>
      </c>
      <c r="F327" s="270">
        <v>3333000</v>
      </c>
      <c r="G327" s="271">
        <v>3590000</v>
      </c>
      <c r="H327" s="271">
        <v>3590000</v>
      </c>
    </row>
    <row r="328" spans="1:8" ht="36" x14ac:dyDescent="0.3">
      <c r="A328" s="98" t="s">
        <v>657</v>
      </c>
      <c r="B328" s="253" t="s">
        <v>642</v>
      </c>
      <c r="C328" s="253" t="s">
        <v>355</v>
      </c>
      <c r="D328" s="248" t="s">
        <v>692</v>
      </c>
      <c r="E328" s="248"/>
      <c r="F328" s="272">
        <f>F329</f>
        <v>41855</v>
      </c>
      <c r="G328" s="272">
        <f>G329</f>
        <v>41855</v>
      </c>
      <c r="H328" s="272">
        <f>H329</f>
        <v>41855</v>
      </c>
    </row>
    <row r="329" spans="1:8" ht="72" x14ac:dyDescent="0.3">
      <c r="A329" s="86" t="s">
        <v>362</v>
      </c>
      <c r="B329" s="253" t="s">
        <v>642</v>
      </c>
      <c r="C329" s="253" t="s">
        <v>355</v>
      </c>
      <c r="D329" s="248" t="s">
        <v>692</v>
      </c>
      <c r="E329" s="248">
        <v>100</v>
      </c>
      <c r="F329" s="272">
        <v>41855</v>
      </c>
      <c r="G329" s="271">
        <v>41855</v>
      </c>
      <c r="H329" s="271">
        <v>41855</v>
      </c>
    </row>
    <row r="330" spans="1:8" ht="48" x14ac:dyDescent="0.3">
      <c r="A330" s="98" t="s">
        <v>659</v>
      </c>
      <c r="B330" s="253" t="s">
        <v>642</v>
      </c>
      <c r="C330" s="253" t="s">
        <v>355</v>
      </c>
      <c r="D330" s="248" t="s">
        <v>693</v>
      </c>
      <c r="E330" s="248"/>
      <c r="F330" s="272">
        <f>F331</f>
        <v>767514</v>
      </c>
      <c r="G330" s="272">
        <f>G331</f>
        <v>767514</v>
      </c>
      <c r="H330" s="272">
        <f>H331</f>
        <v>767514</v>
      </c>
    </row>
    <row r="331" spans="1:8" ht="72" x14ac:dyDescent="0.3">
      <c r="A331" s="86" t="s">
        <v>362</v>
      </c>
      <c r="B331" s="253" t="s">
        <v>642</v>
      </c>
      <c r="C331" s="253" t="s">
        <v>355</v>
      </c>
      <c r="D331" s="248" t="s">
        <v>693</v>
      </c>
      <c r="E331" s="248">
        <v>100</v>
      </c>
      <c r="F331" s="272">
        <v>767514</v>
      </c>
      <c r="G331" s="271">
        <v>767514</v>
      </c>
      <c r="H331" s="271">
        <v>767514</v>
      </c>
    </row>
    <row r="332" spans="1:8" ht="60" x14ac:dyDescent="0.3">
      <c r="A332" s="86" t="s">
        <v>694</v>
      </c>
      <c r="B332" s="253" t="s">
        <v>642</v>
      </c>
      <c r="C332" s="253" t="s">
        <v>355</v>
      </c>
      <c r="D332" s="248" t="s">
        <v>695</v>
      </c>
      <c r="E332" s="248"/>
      <c r="F332" s="272">
        <f>F333</f>
        <v>345185</v>
      </c>
      <c r="G332" s="272">
        <f>G333</f>
        <v>739264</v>
      </c>
      <c r="H332" s="272">
        <f>H333</f>
        <v>739264</v>
      </c>
    </row>
    <row r="333" spans="1:8" ht="36" x14ac:dyDescent="0.3">
      <c r="A333" s="86" t="s">
        <v>373</v>
      </c>
      <c r="B333" s="253" t="s">
        <v>642</v>
      </c>
      <c r="C333" s="253" t="s">
        <v>355</v>
      </c>
      <c r="D333" s="248" t="s">
        <v>695</v>
      </c>
      <c r="E333" s="248">
        <v>200</v>
      </c>
      <c r="F333" s="273">
        <v>345185</v>
      </c>
      <c r="G333" s="271">
        <v>739264</v>
      </c>
      <c r="H333" s="271">
        <v>739264</v>
      </c>
    </row>
    <row r="334" spans="1:8" ht="60" x14ac:dyDescent="0.3">
      <c r="A334" s="86" t="s">
        <v>696</v>
      </c>
      <c r="B334" s="253" t="s">
        <v>642</v>
      </c>
      <c r="C334" s="253" t="s">
        <v>355</v>
      </c>
      <c r="D334" s="248" t="s">
        <v>697</v>
      </c>
      <c r="E334" s="248"/>
      <c r="F334" s="272">
        <f>F335</f>
        <v>847147</v>
      </c>
      <c r="G334" s="272">
        <f>G335</f>
        <v>1814288</v>
      </c>
      <c r="H334" s="272">
        <f>H335</f>
        <v>1814288</v>
      </c>
    </row>
    <row r="335" spans="1:8" ht="36" x14ac:dyDescent="0.3">
      <c r="A335" s="86" t="s">
        <v>373</v>
      </c>
      <c r="B335" s="253" t="s">
        <v>642</v>
      </c>
      <c r="C335" s="253" t="s">
        <v>355</v>
      </c>
      <c r="D335" s="248" t="s">
        <v>697</v>
      </c>
      <c r="E335" s="248">
        <v>200</v>
      </c>
      <c r="F335" s="273">
        <v>847147</v>
      </c>
      <c r="G335" s="271">
        <v>1814288</v>
      </c>
      <c r="H335" s="271">
        <v>1814288</v>
      </c>
    </row>
    <row r="336" spans="1:8" ht="84" x14ac:dyDescent="0.3">
      <c r="A336" s="98" t="s">
        <v>698</v>
      </c>
      <c r="B336" s="253" t="s">
        <v>642</v>
      </c>
      <c r="C336" s="253" t="s">
        <v>355</v>
      </c>
      <c r="D336" s="248" t="s">
        <v>699</v>
      </c>
      <c r="E336" s="248"/>
      <c r="F336" s="272">
        <f>F337</f>
        <v>300660</v>
      </c>
      <c r="G336" s="272">
        <f>G337</f>
        <v>416860</v>
      </c>
      <c r="H336" s="272">
        <f>H337</f>
        <v>416860</v>
      </c>
    </row>
    <row r="337" spans="1:8" ht="36" x14ac:dyDescent="0.3">
      <c r="A337" s="86" t="s">
        <v>373</v>
      </c>
      <c r="B337" s="253" t="s">
        <v>642</v>
      </c>
      <c r="C337" s="253" t="s">
        <v>355</v>
      </c>
      <c r="D337" s="248" t="s">
        <v>699</v>
      </c>
      <c r="E337" s="248">
        <v>200</v>
      </c>
      <c r="F337" s="273">
        <v>300660</v>
      </c>
      <c r="G337" s="271">
        <v>416860</v>
      </c>
      <c r="H337" s="271">
        <v>416860</v>
      </c>
    </row>
    <row r="338" spans="1:8" ht="72" x14ac:dyDescent="0.3">
      <c r="A338" s="98" t="s">
        <v>700</v>
      </c>
      <c r="B338" s="253" t="s">
        <v>642</v>
      </c>
      <c r="C338" s="253" t="s">
        <v>355</v>
      </c>
      <c r="D338" s="248" t="s">
        <v>701</v>
      </c>
      <c r="E338" s="248"/>
      <c r="F338" s="272">
        <f>F339</f>
        <v>1234942.3899999999</v>
      </c>
      <c r="G338" s="272">
        <f>G339</f>
        <v>4086740</v>
      </c>
      <c r="H338" s="272">
        <f>H339</f>
        <v>4086740</v>
      </c>
    </row>
    <row r="339" spans="1:8" ht="36" x14ac:dyDescent="0.3">
      <c r="A339" s="86" t="s">
        <v>373</v>
      </c>
      <c r="B339" s="253" t="s">
        <v>642</v>
      </c>
      <c r="C339" s="253" t="s">
        <v>355</v>
      </c>
      <c r="D339" s="248" t="s">
        <v>701</v>
      </c>
      <c r="E339" s="248">
        <v>200</v>
      </c>
      <c r="F339" s="273">
        <v>1234942.3899999999</v>
      </c>
      <c r="G339" s="271">
        <v>4086740</v>
      </c>
      <c r="H339" s="271">
        <v>4086740</v>
      </c>
    </row>
    <row r="340" spans="1:8" ht="60" x14ac:dyDescent="0.3">
      <c r="A340" s="86" t="s">
        <v>702</v>
      </c>
      <c r="B340" s="253" t="s">
        <v>642</v>
      </c>
      <c r="C340" s="253" t="s">
        <v>355</v>
      </c>
      <c r="D340" s="248" t="s">
        <v>703</v>
      </c>
      <c r="E340" s="248"/>
      <c r="F340" s="272">
        <f>F341</f>
        <v>5628195</v>
      </c>
      <c r="G340" s="272">
        <f>G341</f>
        <v>5343181</v>
      </c>
      <c r="H340" s="272">
        <f>H341</f>
        <v>5195038</v>
      </c>
    </row>
    <row r="341" spans="1:8" ht="36" x14ac:dyDescent="0.3">
      <c r="A341" s="86" t="s">
        <v>373</v>
      </c>
      <c r="B341" s="253" t="s">
        <v>642</v>
      </c>
      <c r="C341" s="253" t="s">
        <v>355</v>
      </c>
      <c r="D341" s="248" t="s">
        <v>703</v>
      </c>
      <c r="E341" s="248">
        <v>200</v>
      </c>
      <c r="F341" s="272">
        <v>5628195</v>
      </c>
      <c r="G341" s="271">
        <v>5343181</v>
      </c>
      <c r="H341" s="271">
        <v>5195038</v>
      </c>
    </row>
    <row r="342" spans="1:8" ht="120" x14ac:dyDescent="0.3">
      <c r="A342" s="86" t="s">
        <v>1112</v>
      </c>
      <c r="B342" s="253" t="s">
        <v>642</v>
      </c>
      <c r="C342" s="253" t="s">
        <v>355</v>
      </c>
      <c r="D342" s="248" t="s">
        <v>1113</v>
      </c>
      <c r="E342" s="248"/>
      <c r="F342" s="273">
        <f>F343</f>
        <v>364560</v>
      </c>
      <c r="G342" s="273">
        <f t="shared" ref="G342:H342" si="59">G343</f>
        <v>0</v>
      </c>
      <c r="H342" s="273">
        <f t="shared" si="59"/>
        <v>0</v>
      </c>
    </row>
    <row r="343" spans="1:8" ht="72" x14ac:dyDescent="0.3">
      <c r="A343" s="86" t="s">
        <v>362</v>
      </c>
      <c r="B343" s="253" t="s">
        <v>642</v>
      </c>
      <c r="C343" s="253" t="s">
        <v>355</v>
      </c>
      <c r="D343" s="248" t="s">
        <v>1113</v>
      </c>
      <c r="E343" s="248">
        <v>100</v>
      </c>
      <c r="F343" s="273">
        <v>364560</v>
      </c>
      <c r="G343" s="273">
        <v>0</v>
      </c>
      <c r="H343" s="273">
        <v>0</v>
      </c>
    </row>
    <row r="344" spans="1:8" ht="24" x14ac:dyDescent="0.3">
      <c r="A344" s="86" t="s">
        <v>1067</v>
      </c>
      <c r="B344" s="253" t="s">
        <v>642</v>
      </c>
      <c r="C344" s="253" t="s">
        <v>355</v>
      </c>
      <c r="D344" s="248" t="s">
        <v>1055</v>
      </c>
      <c r="E344" s="248"/>
      <c r="F344" s="272">
        <f>F345</f>
        <v>0</v>
      </c>
      <c r="G344" s="272">
        <f t="shared" ref="G344:H344" si="60">G345</f>
        <v>0</v>
      </c>
      <c r="H344" s="272">
        <f t="shared" si="60"/>
        <v>169119643</v>
      </c>
    </row>
    <row r="345" spans="1:8" ht="36" x14ac:dyDescent="0.3">
      <c r="A345" s="86" t="s">
        <v>373</v>
      </c>
      <c r="B345" s="253" t="s">
        <v>642</v>
      </c>
      <c r="C345" s="253" t="s">
        <v>355</v>
      </c>
      <c r="D345" s="248" t="s">
        <v>1055</v>
      </c>
      <c r="E345" s="248">
        <v>200</v>
      </c>
      <c r="F345" s="272"/>
      <c r="G345" s="271"/>
      <c r="H345" s="271">
        <v>169119643</v>
      </c>
    </row>
    <row r="346" spans="1:8" x14ac:dyDescent="0.3">
      <c r="A346" s="87" t="s">
        <v>704</v>
      </c>
      <c r="B346" s="253" t="s">
        <v>642</v>
      </c>
      <c r="C346" s="253" t="s">
        <v>355</v>
      </c>
      <c r="D346" s="258" t="s">
        <v>705</v>
      </c>
      <c r="E346" s="248"/>
      <c r="F346" s="272">
        <f t="shared" ref="F346:H347" si="61">F347</f>
        <v>17474521</v>
      </c>
      <c r="G346" s="272">
        <f t="shared" si="61"/>
        <v>0</v>
      </c>
      <c r="H346" s="272">
        <f t="shared" si="61"/>
        <v>0</v>
      </c>
    </row>
    <row r="347" spans="1:8" ht="156" x14ac:dyDescent="0.3">
      <c r="A347" s="251" t="s">
        <v>706</v>
      </c>
      <c r="B347" s="253" t="s">
        <v>642</v>
      </c>
      <c r="C347" s="253" t="s">
        <v>355</v>
      </c>
      <c r="D347" s="258" t="s">
        <v>707</v>
      </c>
      <c r="E347" s="248"/>
      <c r="F347" s="272">
        <f t="shared" si="61"/>
        <v>17474521</v>
      </c>
      <c r="G347" s="272">
        <f t="shared" si="61"/>
        <v>0</v>
      </c>
      <c r="H347" s="272">
        <f t="shared" si="61"/>
        <v>0</v>
      </c>
    </row>
    <row r="348" spans="1:8" ht="36" x14ac:dyDescent="0.3">
      <c r="A348" s="86" t="s">
        <v>373</v>
      </c>
      <c r="B348" s="253" t="s">
        <v>642</v>
      </c>
      <c r="C348" s="253" t="s">
        <v>355</v>
      </c>
      <c r="D348" s="258" t="s">
        <v>707</v>
      </c>
      <c r="E348" s="248">
        <v>200</v>
      </c>
      <c r="F348" s="272">
        <v>17474521</v>
      </c>
      <c r="G348" s="271">
        <v>0</v>
      </c>
      <c r="H348" s="271">
        <v>0</v>
      </c>
    </row>
    <row r="349" spans="1:8" ht="24" x14ac:dyDescent="0.3">
      <c r="A349" s="86" t="s">
        <v>708</v>
      </c>
      <c r="B349" s="253" t="s">
        <v>642</v>
      </c>
      <c r="C349" s="253" t="s">
        <v>355</v>
      </c>
      <c r="D349" s="258" t="s">
        <v>709</v>
      </c>
      <c r="E349" s="248"/>
      <c r="F349" s="272">
        <f t="shared" ref="F349:H350" si="62">F351</f>
        <v>1334126</v>
      </c>
      <c r="G349" s="272">
        <f t="shared" si="62"/>
        <v>0</v>
      </c>
      <c r="H349" s="272">
        <f t="shared" si="62"/>
        <v>0</v>
      </c>
    </row>
    <row r="350" spans="1:8" ht="72" x14ac:dyDescent="0.3">
      <c r="A350" s="251" t="s">
        <v>710</v>
      </c>
      <c r="B350" s="253" t="s">
        <v>642</v>
      </c>
      <c r="C350" s="253" t="s">
        <v>355</v>
      </c>
      <c r="D350" s="258" t="s">
        <v>711</v>
      </c>
      <c r="E350" s="248"/>
      <c r="F350" s="272">
        <f>F351</f>
        <v>1334126</v>
      </c>
      <c r="G350" s="272">
        <f>G351</f>
        <v>0</v>
      </c>
      <c r="H350" s="272">
        <f t="shared" si="62"/>
        <v>0</v>
      </c>
    </row>
    <row r="351" spans="1:8" ht="36" x14ac:dyDescent="0.3">
      <c r="A351" s="86" t="s">
        <v>373</v>
      </c>
      <c r="B351" s="253" t="s">
        <v>642</v>
      </c>
      <c r="C351" s="253" t="s">
        <v>355</v>
      </c>
      <c r="D351" s="258" t="s">
        <v>711</v>
      </c>
      <c r="E351" s="248">
        <v>200</v>
      </c>
      <c r="F351" s="272">
        <v>1334126</v>
      </c>
      <c r="G351" s="271">
        <v>0</v>
      </c>
      <c r="H351" s="271">
        <v>0</v>
      </c>
    </row>
    <row r="352" spans="1:8" ht="24" x14ac:dyDescent="0.3">
      <c r="A352" s="87" t="s">
        <v>712</v>
      </c>
      <c r="B352" s="253" t="s">
        <v>642</v>
      </c>
      <c r="C352" s="253" t="s">
        <v>355</v>
      </c>
      <c r="D352" s="258" t="s">
        <v>713</v>
      </c>
      <c r="E352" s="248"/>
      <c r="F352" s="272">
        <f t="shared" ref="F352:H353" si="63">F353</f>
        <v>4267200</v>
      </c>
      <c r="G352" s="272">
        <f t="shared" si="63"/>
        <v>0</v>
      </c>
      <c r="H352" s="272">
        <f t="shared" si="63"/>
        <v>0</v>
      </c>
    </row>
    <row r="353" spans="1:8" ht="96" x14ac:dyDescent="0.3">
      <c r="A353" s="251" t="s">
        <v>714</v>
      </c>
      <c r="B353" s="253" t="s">
        <v>642</v>
      </c>
      <c r="C353" s="253" t="s">
        <v>355</v>
      </c>
      <c r="D353" s="258" t="s">
        <v>715</v>
      </c>
      <c r="E353" s="248"/>
      <c r="F353" s="272">
        <f t="shared" si="63"/>
        <v>4267200</v>
      </c>
      <c r="G353" s="272">
        <f t="shared" si="63"/>
        <v>0</v>
      </c>
      <c r="H353" s="272">
        <f t="shared" si="63"/>
        <v>0</v>
      </c>
    </row>
    <row r="354" spans="1:8" ht="36" x14ac:dyDescent="0.3">
      <c r="A354" s="86" t="s">
        <v>373</v>
      </c>
      <c r="B354" s="253" t="s">
        <v>642</v>
      </c>
      <c r="C354" s="253" t="s">
        <v>355</v>
      </c>
      <c r="D354" s="258" t="s">
        <v>715</v>
      </c>
      <c r="E354" s="248">
        <v>200</v>
      </c>
      <c r="F354" s="271">
        <v>4267200</v>
      </c>
      <c r="G354" s="271">
        <v>0</v>
      </c>
      <c r="H354" s="271">
        <v>0</v>
      </c>
    </row>
    <row r="355" spans="1:8" ht="36" x14ac:dyDescent="0.3">
      <c r="A355" s="86" t="s">
        <v>716</v>
      </c>
      <c r="B355" s="253" t="s">
        <v>642</v>
      </c>
      <c r="C355" s="253" t="s">
        <v>355</v>
      </c>
      <c r="D355" s="258" t="s">
        <v>717</v>
      </c>
      <c r="E355" s="248"/>
      <c r="F355" s="271">
        <f t="shared" ref="F355:H356" si="64">F356</f>
        <v>2364252</v>
      </c>
      <c r="G355" s="271">
        <f t="shared" si="64"/>
        <v>2364252</v>
      </c>
      <c r="H355" s="271">
        <f t="shared" si="64"/>
        <v>2855812</v>
      </c>
    </row>
    <row r="356" spans="1:8" ht="60" x14ac:dyDescent="0.3">
      <c r="A356" s="251" t="s">
        <v>718</v>
      </c>
      <c r="B356" s="253" t="s">
        <v>642</v>
      </c>
      <c r="C356" s="253" t="s">
        <v>355</v>
      </c>
      <c r="D356" s="258" t="s">
        <v>719</v>
      </c>
      <c r="E356" s="248"/>
      <c r="F356" s="271">
        <f t="shared" si="64"/>
        <v>2364252</v>
      </c>
      <c r="G356" s="271">
        <f t="shared" si="64"/>
        <v>2364252</v>
      </c>
      <c r="H356" s="271">
        <f t="shared" si="64"/>
        <v>2855812</v>
      </c>
    </row>
    <row r="357" spans="1:8" ht="72" x14ac:dyDescent="0.3">
      <c r="A357" s="86" t="s">
        <v>362</v>
      </c>
      <c r="B357" s="253" t="s">
        <v>642</v>
      </c>
      <c r="C357" s="253" t="s">
        <v>355</v>
      </c>
      <c r="D357" s="258" t="s">
        <v>719</v>
      </c>
      <c r="E357" s="248">
        <v>100</v>
      </c>
      <c r="F357" s="276">
        <v>2364252</v>
      </c>
      <c r="G357" s="271">
        <v>2364252</v>
      </c>
      <c r="H357" s="271">
        <v>2855812</v>
      </c>
    </row>
    <row r="358" spans="1:8" ht="60" x14ac:dyDescent="0.3">
      <c r="A358" s="86" t="s">
        <v>498</v>
      </c>
      <c r="B358" s="253" t="s">
        <v>642</v>
      </c>
      <c r="C358" s="253" t="s">
        <v>355</v>
      </c>
      <c r="D358" s="248" t="s">
        <v>499</v>
      </c>
      <c r="E358" s="248"/>
      <c r="F358" s="269">
        <f>F359</f>
        <v>50000</v>
      </c>
      <c r="G358" s="269">
        <f t="shared" ref="G358:H361" si="65">G359</f>
        <v>0</v>
      </c>
      <c r="H358" s="269">
        <f t="shared" si="65"/>
        <v>0</v>
      </c>
    </row>
    <row r="359" spans="1:8" ht="36" x14ac:dyDescent="0.3">
      <c r="A359" s="87" t="s">
        <v>500</v>
      </c>
      <c r="B359" s="253" t="s">
        <v>642</v>
      </c>
      <c r="C359" s="253" t="s">
        <v>355</v>
      </c>
      <c r="D359" s="248" t="s">
        <v>501</v>
      </c>
      <c r="E359" s="248"/>
      <c r="F359" s="269">
        <f>F360</f>
        <v>50000</v>
      </c>
      <c r="G359" s="269">
        <f t="shared" si="65"/>
        <v>0</v>
      </c>
      <c r="H359" s="269">
        <f t="shared" si="65"/>
        <v>0</v>
      </c>
    </row>
    <row r="360" spans="1:8" ht="48" x14ac:dyDescent="0.3">
      <c r="A360" s="87" t="s">
        <v>502</v>
      </c>
      <c r="B360" s="253" t="s">
        <v>642</v>
      </c>
      <c r="C360" s="253" t="s">
        <v>355</v>
      </c>
      <c r="D360" s="248" t="s">
        <v>503</v>
      </c>
      <c r="E360" s="248"/>
      <c r="F360" s="269">
        <f>F361</f>
        <v>50000</v>
      </c>
      <c r="G360" s="269">
        <f t="shared" si="65"/>
        <v>0</v>
      </c>
      <c r="H360" s="269">
        <f t="shared" si="65"/>
        <v>0</v>
      </c>
    </row>
    <row r="361" spans="1:8" ht="36" x14ac:dyDescent="0.3">
      <c r="A361" s="87" t="s">
        <v>504</v>
      </c>
      <c r="B361" s="253" t="s">
        <v>642</v>
      </c>
      <c r="C361" s="253" t="s">
        <v>355</v>
      </c>
      <c r="D361" s="248" t="s">
        <v>505</v>
      </c>
      <c r="E361" s="248"/>
      <c r="F361" s="269">
        <f>F362</f>
        <v>50000</v>
      </c>
      <c r="G361" s="269">
        <f t="shared" si="65"/>
        <v>0</v>
      </c>
      <c r="H361" s="269">
        <f t="shared" si="65"/>
        <v>0</v>
      </c>
    </row>
    <row r="362" spans="1:8" ht="36" x14ac:dyDescent="0.3">
      <c r="A362" s="86" t="s">
        <v>373</v>
      </c>
      <c r="B362" s="253" t="s">
        <v>642</v>
      </c>
      <c r="C362" s="253" t="s">
        <v>355</v>
      </c>
      <c r="D362" s="248" t="s">
        <v>505</v>
      </c>
      <c r="E362" s="248">
        <v>200</v>
      </c>
      <c r="F362" s="269">
        <v>50000</v>
      </c>
      <c r="G362" s="271">
        <v>0</v>
      </c>
      <c r="H362" s="271">
        <v>0</v>
      </c>
    </row>
    <row r="363" spans="1:8" ht="36" x14ac:dyDescent="0.3">
      <c r="A363" s="87" t="s">
        <v>412</v>
      </c>
      <c r="B363" s="253" t="s">
        <v>642</v>
      </c>
      <c r="C363" s="253" t="s">
        <v>355</v>
      </c>
      <c r="D363" s="248" t="s">
        <v>413</v>
      </c>
      <c r="E363" s="248"/>
      <c r="F363" s="272">
        <f>F364</f>
        <v>60000</v>
      </c>
      <c r="G363" s="272">
        <f t="shared" ref="G363:H366" si="66">G364</f>
        <v>60000</v>
      </c>
      <c r="H363" s="272">
        <f t="shared" si="66"/>
        <v>60000</v>
      </c>
    </row>
    <row r="364" spans="1:8" ht="48" x14ac:dyDescent="0.3">
      <c r="A364" s="87" t="s">
        <v>720</v>
      </c>
      <c r="B364" s="253" t="s">
        <v>642</v>
      </c>
      <c r="C364" s="253" t="s">
        <v>355</v>
      </c>
      <c r="D364" s="248" t="s">
        <v>721</v>
      </c>
      <c r="E364" s="248"/>
      <c r="F364" s="269">
        <f>F365</f>
        <v>60000</v>
      </c>
      <c r="G364" s="269">
        <f t="shared" si="66"/>
        <v>60000</v>
      </c>
      <c r="H364" s="269">
        <f t="shared" si="66"/>
        <v>60000</v>
      </c>
    </row>
    <row r="365" spans="1:8" ht="48" x14ac:dyDescent="0.3">
      <c r="A365" s="87" t="s">
        <v>722</v>
      </c>
      <c r="B365" s="253" t="s">
        <v>642</v>
      </c>
      <c r="C365" s="253" t="s">
        <v>355</v>
      </c>
      <c r="D365" s="248" t="s">
        <v>723</v>
      </c>
      <c r="E365" s="248"/>
      <c r="F365" s="269">
        <f>F366</f>
        <v>60000</v>
      </c>
      <c r="G365" s="269">
        <f t="shared" si="66"/>
        <v>60000</v>
      </c>
      <c r="H365" s="269">
        <f t="shared" si="66"/>
        <v>60000</v>
      </c>
    </row>
    <row r="366" spans="1:8" ht="24" x14ac:dyDescent="0.3">
      <c r="A366" s="87" t="s">
        <v>724</v>
      </c>
      <c r="B366" s="253" t="s">
        <v>642</v>
      </c>
      <c r="C366" s="253" t="s">
        <v>355</v>
      </c>
      <c r="D366" s="248" t="s">
        <v>725</v>
      </c>
      <c r="E366" s="248"/>
      <c r="F366" s="269">
        <f>F367</f>
        <v>60000</v>
      </c>
      <c r="G366" s="269">
        <f t="shared" si="66"/>
        <v>60000</v>
      </c>
      <c r="H366" s="269">
        <f t="shared" si="66"/>
        <v>60000</v>
      </c>
    </row>
    <row r="367" spans="1:8" ht="36" x14ac:dyDescent="0.3">
      <c r="A367" s="86" t="s">
        <v>373</v>
      </c>
      <c r="B367" s="253" t="s">
        <v>642</v>
      </c>
      <c r="C367" s="253" t="s">
        <v>355</v>
      </c>
      <c r="D367" s="248" t="s">
        <v>725</v>
      </c>
      <c r="E367" s="248">
        <v>200</v>
      </c>
      <c r="F367" s="272">
        <v>60000</v>
      </c>
      <c r="G367" s="271">
        <v>60000</v>
      </c>
      <c r="H367" s="271">
        <v>60000</v>
      </c>
    </row>
    <row r="368" spans="1:8" x14ac:dyDescent="0.3">
      <c r="A368" s="83" t="s">
        <v>726</v>
      </c>
      <c r="B368" s="259" t="s">
        <v>642</v>
      </c>
      <c r="C368" s="259" t="s">
        <v>364</v>
      </c>
      <c r="D368" s="246"/>
      <c r="E368" s="246"/>
      <c r="F368" s="274">
        <f>F369</f>
        <v>13786445</v>
      </c>
      <c r="G368" s="274">
        <f>G369</f>
        <v>12729207</v>
      </c>
      <c r="H368" s="274">
        <f>H369</f>
        <v>13097207</v>
      </c>
    </row>
    <row r="369" spans="1:8" ht="36" x14ac:dyDescent="0.3">
      <c r="A369" s="87" t="s">
        <v>467</v>
      </c>
      <c r="B369" s="253" t="s">
        <v>642</v>
      </c>
      <c r="C369" s="253" t="s">
        <v>364</v>
      </c>
      <c r="D369" s="253" t="s">
        <v>469</v>
      </c>
      <c r="E369" s="248"/>
      <c r="F369" s="269">
        <f>F374+F384+F370</f>
        <v>13786445</v>
      </c>
      <c r="G369" s="269">
        <f t="shared" ref="G369:H369" si="67">G374+G384+G370</f>
        <v>12729207</v>
      </c>
      <c r="H369" s="269">
        <f t="shared" si="67"/>
        <v>13097207</v>
      </c>
    </row>
    <row r="370" spans="1:8" ht="48" x14ac:dyDescent="0.3">
      <c r="A370" s="87" t="s">
        <v>676</v>
      </c>
      <c r="B370" s="253" t="s">
        <v>642</v>
      </c>
      <c r="C370" s="253" t="s">
        <v>364</v>
      </c>
      <c r="D370" s="248" t="s">
        <v>677</v>
      </c>
      <c r="E370" s="248"/>
      <c r="F370" s="269">
        <f>F371</f>
        <v>2596000</v>
      </c>
      <c r="G370" s="269">
        <f t="shared" ref="G370:H372" si="68">G371</f>
        <v>2596000</v>
      </c>
      <c r="H370" s="269">
        <f t="shared" si="68"/>
        <v>2596000</v>
      </c>
    </row>
    <row r="371" spans="1:8" ht="24" x14ac:dyDescent="0.3">
      <c r="A371" s="87" t="s">
        <v>678</v>
      </c>
      <c r="B371" s="253" t="s">
        <v>642</v>
      </c>
      <c r="C371" s="253" t="s">
        <v>364</v>
      </c>
      <c r="D371" s="248" t="s">
        <v>679</v>
      </c>
      <c r="E371" s="248"/>
      <c r="F371" s="269">
        <f>F372</f>
        <v>2596000</v>
      </c>
      <c r="G371" s="269">
        <f t="shared" si="68"/>
        <v>2596000</v>
      </c>
      <c r="H371" s="269">
        <f t="shared" si="68"/>
        <v>2596000</v>
      </c>
    </row>
    <row r="372" spans="1:8" ht="132" x14ac:dyDescent="0.3">
      <c r="A372" s="89" t="s">
        <v>680</v>
      </c>
      <c r="B372" s="253" t="s">
        <v>642</v>
      </c>
      <c r="C372" s="253" t="s">
        <v>364</v>
      </c>
      <c r="D372" s="248" t="s">
        <v>681</v>
      </c>
      <c r="E372" s="248"/>
      <c r="F372" s="269">
        <f>F373</f>
        <v>2596000</v>
      </c>
      <c r="G372" s="269">
        <f t="shared" si="68"/>
        <v>2596000</v>
      </c>
      <c r="H372" s="269">
        <f t="shared" si="68"/>
        <v>2596000</v>
      </c>
    </row>
    <row r="373" spans="1:8" ht="72" x14ac:dyDescent="0.3">
      <c r="A373" s="86" t="s">
        <v>362</v>
      </c>
      <c r="B373" s="253" t="s">
        <v>642</v>
      </c>
      <c r="C373" s="253" t="s">
        <v>364</v>
      </c>
      <c r="D373" s="248" t="s">
        <v>681</v>
      </c>
      <c r="E373" s="248">
        <v>100</v>
      </c>
      <c r="F373" s="269">
        <v>2596000</v>
      </c>
      <c r="G373" s="269">
        <v>2596000</v>
      </c>
      <c r="H373" s="269">
        <v>2596000</v>
      </c>
    </row>
    <row r="374" spans="1:8" ht="36" x14ac:dyDescent="0.3">
      <c r="A374" s="86" t="s">
        <v>727</v>
      </c>
      <c r="B374" s="253" t="s">
        <v>642</v>
      </c>
      <c r="C374" s="253" t="s">
        <v>364</v>
      </c>
      <c r="D374" s="248" t="s">
        <v>728</v>
      </c>
      <c r="E374" s="248"/>
      <c r="F374" s="269">
        <f>F378+F375</f>
        <v>4589695</v>
      </c>
      <c r="G374" s="269">
        <f>G378+G375</f>
        <v>2776607</v>
      </c>
      <c r="H374" s="269">
        <f>H378+H375</f>
        <v>2405557</v>
      </c>
    </row>
    <row r="375" spans="1:8" ht="24" x14ac:dyDescent="0.3">
      <c r="A375" s="86" t="s">
        <v>708</v>
      </c>
      <c r="B375" s="253" t="s">
        <v>642</v>
      </c>
      <c r="C375" s="253" t="s">
        <v>364</v>
      </c>
      <c r="D375" s="248" t="s">
        <v>729</v>
      </c>
      <c r="E375" s="248"/>
      <c r="F375" s="269">
        <f t="shared" ref="F375:H376" si="69">F376</f>
        <v>361961</v>
      </c>
      <c r="G375" s="269">
        <f t="shared" si="69"/>
        <v>0</v>
      </c>
      <c r="H375" s="269">
        <f t="shared" si="69"/>
        <v>0</v>
      </c>
    </row>
    <row r="376" spans="1:8" ht="96" x14ac:dyDescent="0.3">
      <c r="A376" s="86" t="s">
        <v>730</v>
      </c>
      <c r="B376" s="253" t="s">
        <v>642</v>
      </c>
      <c r="C376" s="253" t="s">
        <v>364</v>
      </c>
      <c r="D376" s="248" t="s">
        <v>731</v>
      </c>
      <c r="E376" s="248"/>
      <c r="F376" s="269">
        <f t="shared" si="69"/>
        <v>361961</v>
      </c>
      <c r="G376" s="269">
        <f t="shared" si="69"/>
        <v>0</v>
      </c>
      <c r="H376" s="269">
        <f t="shared" si="69"/>
        <v>0</v>
      </c>
    </row>
    <row r="377" spans="1:8" ht="36" x14ac:dyDescent="0.3">
      <c r="A377" s="86" t="s">
        <v>373</v>
      </c>
      <c r="B377" s="253" t="s">
        <v>642</v>
      </c>
      <c r="C377" s="253" t="s">
        <v>364</v>
      </c>
      <c r="D377" s="248" t="s">
        <v>731</v>
      </c>
      <c r="E377" s="248">
        <v>200</v>
      </c>
      <c r="F377" s="269">
        <v>361961</v>
      </c>
      <c r="G377" s="269">
        <v>0</v>
      </c>
      <c r="H377" s="269">
        <v>0</v>
      </c>
    </row>
    <row r="378" spans="1:8" ht="24" x14ac:dyDescent="0.3">
      <c r="A378" s="87" t="s">
        <v>732</v>
      </c>
      <c r="B378" s="253" t="s">
        <v>642</v>
      </c>
      <c r="C378" s="253" t="s">
        <v>364</v>
      </c>
      <c r="D378" s="248" t="s">
        <v>733</v>
      </c>
      <c r="E378" s="248"/>
      <c r="F378" s="269">
        <f>F381+F379</f>
        <v>4227734</v>
      </c>
      <c r="G378" s="269">
        <f>G381+G379</f>
        <v>2776607</v>
      </c>
      <c r="H378" s="269">
        <f>H381+H379</f>
        <v>2405557</v>
      </c>
    </row>
    <row r="379" spans="1:8" ht="84" x14ac:dyDescent="0.3">
      <c r="A379" s="87" t="s">
        <v>655</v>
      </c>
      <c r="B379" s="253" t="s">
        <v>642</v>
      </c>
      <c r="C379" s="253" t="s">
        <v>364</v>
      </c>
      <c r="D379" s="248" t="s">
        <v>734</v>
      </c>
      <c r="E379" s="248"/>
      <c r="F379" s="269">
        <f>F380</f>
        <v>522234</v>
      </c>
      <c r="G379" s="269">
        <f>G380</f>
        <v>281207</v>
      </c>
      <c r="H379" s="269">
        <f>H380</f>
        <v>281207</v>
      </c>
    </row>
    <row r="380" spans="1:8" ht="36" x14ac:dyDescent="0.3">
      <c r="A380" s="87" t="s">
        <v>735</v>
      </c>
      <c r="B380" s="253" t="s">
        <v>642</v>
      </c>
      <c r="C380" s="253" t="s">
        <v>364</v>
      </c>
      <c r="D380" s="248" t="s">
        <v>734</v>
      </c>
      <c r="E380" s="248">
        <v>600</v>
      </c>
      <c r="F380" s="269">
        <v>522234</v>
      </c>
      <c r="G380" s="269">
        <v>281207</v>
      </c>
      <c r="H380" s="269">
        <v>281207</v>
      </c>
    </row>
    <row r="381" spans="1:8" ht="36" x14ac:dyDescent="0.3">
      <c r="A381" s="86" t="s">
        <v>518</v>
      </c>
      <c r="B381" s="253" t="s">
        <v>642</v>
      </c>
      <c r="C381" s="253" t="s">
        <v>364</v>
      </c>
      <c r="D381" s="248" t="s">
        <v>736</v>
      </c>
      <c r="E381" s="248"/>
      <c r="F381" s="269">
        <f>SUBTOTAL(9,F382:F383)</f>
        <v>3705500</v>
      </c>
      <c r="G381" s="269">
        <f t="shared" ref="G381:H381" si="70">SUBTOTAL(9,G382:G383)</f>
        <v>2495400</v>
      </c>
      <c r="H381" s="269">
        <f t="shared" si="70"/>
        <v>2124350</v>
      </c>
    </row>
    <row r="382" spans="1:8" ht="36" x14ac:dyDescent="0.3">
      <c r="A382" s="86" t="s">
        <v>373</v>
      </c>
      <c r="B382" s="253" t="s">
        <v>642</v>
      </c>
      <c r="C382" s="253" t="s">
        <v>364</v>
      </c>
      <c r="D382" s="248" t="s">
        <v>736</v>
      </c>
      <c r="E382" s="248">
        <v>200</v>
      </c>
      <c r="F382" s="269">
        <v>400000</v>
      </c>
      <c r="G382" s="269">
        <v>0</v>
      </c>
      <c r="H382" s="269">
        <v>0</v>
      </c>
    </row>
    <row r="383" spans="1:8" ht="36" x14ac:dyDescent="0.3">
      <c r="A383" s="86" t="s">
        <v>735</v>
      </c>
      <c r="B383" s="253" t="s">
        <v>642</v>
      </c>
      <c r="C383" s="253" t="s">
        <v>364</v>
      </c>
      <c r="D383" s="248" t="s">
        <v>736</v>
      </c>
      <c r="E383" s="248">
        <v>600</v>
      </c>
      <c r="F383" s="273">
        <v>3305500</v>
      </c>
      <c r="G383" s="271">
        <v>2495400</v>
      </c>
      <c r="H383" s="271">
        <v>2124350</v>
      </c>
    </row>
    <row r="384" spans="1:8" ht="48" x14ac:dyDescent="0.3">
      <c r="A384" s="86" t="s">
        <v>737</v>
      </c>
      <c r="B384" s="253" t="s">
        <v>642</v>
      </c>
      <c r="C384" s="253" t="s">
        <v>364</v>
      </c>
      <c r="D384" s="248" t="s">
        <v>738</v>
      </c>
      <c r="E384" s="248"/>
      <c r="F384" s="271">
        <f t="shared" ref="F384:H384" si="71">F385</f>
        <v>6600750</v>
      </c>
      <c r="G384" s="271">
        <f t="shared" si="71"/>
        <v>7356600</v>
      </c>
      <c r="H384" s="271">
        <f t="shared" si="71"/>
        <v>8095650</v>
      </c>
    </row>
    <row r="385" spans="1:10" ht="48" x14ac:dyDescent="0.3">
      <c r="A385" s="86" t="s">
        <v>739</v>
      </c>
      <c r="B385" s="253" t="s">
        <v>642</v>
      </c>
      <c r="C385" s="253" t="s">
        <v>364</v>
      </c>
      <c r="D385" s="248" t="s">
        <v>740</v>
      </c>
      <c r="E385" s="248"/>
      <c r="F385" s="271">
        <f>F386+F387</f>
        <v>6600750</v>
      </c>
      <c r="G385" s="271">
        <f t="shared" ref="G385:H385" si="72">G386+G387</f>
        <v>7356600</v>
      </c>
      <c r="H385" s="271">
        <f t="shared" si="72"/>
        <v>8095650</v>
      </c>
    </row>
    <row r="386" spans="1:10" ht="36" x14ac:dyDescent="0.3">
      <c r="A386" s="86" t="s">
        <v>735</v>
      </c>
      <c r="B386" s="253" t="s">
        <v>642</v>
      </c>
      <c r="C386" s="253" t="s">
        <v>364</v>
      </c>
      <c r="D386" s="248" t="s">
        <v>740</v>
      </c>
      <c r="E386" s="248">
        <v>600</v>
      </c>
      <c r="F386" s="271">
        <v>6549750</v>
      </c>
      <c r="G386" s="271">
        <v>7299600</v>
      </c>
      <c r="H386" s="271">
        <v>8032650</v>
      </c>
      <c r="J386" s="2"/>
    </row>
    <row r="387" spans="1:10" x14ac:dyDescent="0.3">
      <c r="A387" s="87" t="s">
        <v>425</v>
      </c>
      <c r="B387" s="253" t="s">
        <v>642</v>
      </c>
      <c r="C387" s="253" t="s">
        <v>364</v>
      </c>
      <c r="D387" s="248" t="s">
        <v>740</v>
      </c>
      <c r="E387" s="248">
        <v>800</v>
      </c>
      <c r="F387" s="271">
        <v>51000</v>
      </c>
      <c r="G387" s="271">
        <v>57000</v>
      </c>
      <c r="H387" s="271">
        <v>63000</v>
      </c>
    </row>
    <row r="388" spans="1:10" x14ac:dyDescent="0.3">
      <c r="A388" s="81" t="s">
        <v>741</v>
      </c>
      <c r="B388" s="259" t="s">
        <v>642</v>
      </c>
      <c r="C388" s="259" t="s">
        <v>642</v>
      </c>
      <c r="D388" s="246"/>
      <c r="E388" s="246"/>
      <c r="F388" s="268">
        <f t="shared" ref="F388:H391" si="73">F389</f>
        <v>200000</v>
      </c>
      <c r="G388" s="268">
        <f t="shared" si="73"/>
        <v>50000</v>
      </c>
      <c r="H388" s="268">
        <f t="shared" si="73"/>
        <v>50000</v>
      </c>
    </row>
    <row r="389" spans="1:10" ht="72" x14ac:dyDescent="0.3">
      <c r="A389" s="87" t="s">
        <v>742</v>
      </c>
      <c r="B389" s="253" t="s">
        <v>642</v>
      </c>
      <c r="C389" s="253" t="s">
        <v>642</v>
      </c>
      <c r="D389" s="253" t="s">
        <v>743</v>
      </c>
      <c r="E389" s="248"/>
      <c r="F389" s="269">
        <f t="shared" si="73"/>
        <v>200000</v>
      </c>
      <c r="G389" s="269">
        <f t="shared" si="73"/>
        <v>50000</v>
      </c>
      <c r="H389" s="269">
        <f t="shared" si="73"/>
        <v>50000</v>
      </c>
    </row>
    <row r="390" spans="1:10" ht="108" x14ac:dyDescent="0.3">
      <c r="A390" s="87" t="s">
        <v>744</v>
      </c>
      <c r="B390" s="253" t="s">
        <v>642</v>
      </c>
      <c r="C390" s="253" t="s">
        <v>642</v>
      </c>
      <c r="D390" s="248" t="s">
        <v>745</v>
      </c>
      <c r="E390" s="248"/>
      <c r="F390" s="269">
        <f t="shared" si="73"/>
        <v>200000</v>
      </c>
      <c r="G390" s="269">
        <f t="shared" si="73"/>
        <v>50000</v>
      </c>
      <c r="H390" s="269">
        <f t="shared" si="73"/>
        <v>50000</v>
      </c>
    </row>
    <row r="391" spans="1:10" ht="84" x14ac:dyDescent="0.3">
      <c r="A391" s="87" t="s">
        <v>746</v>
      </c>
      <c r="B391" s="253" t="s">
        <v>642</v>
      </c>
      <c r="C391" s="253" t="s">
        <v>642</v>
      </c>
      <c r="D391" s="248" t="s">
        <v>747</v>
      </c>
      <c r="E391" s="248"/>
      <c r="F391" s="269">
        <f t="shared" si="73"/>
        <v>200000</v>
      </c>
      <c r="G391" s="269">
        <f t="shared" si="73"/>
        <v>50000</v>
      </c>
      <c r="H391" s="269">
        <f t="shared" si="73"/>
        <v>50000</v>
      </c>
    </row>
    <row r="392" spans="1:10" ht="24" x14ac:dyDescent="0.3">
      <c r="A392" s="86" t="s">
        <v>748</v>
      </c>
      <c r="B392" s="253" t="s">
        <v>642</v>
      </c>
      <c r="C392" s="253" t="s">
        <v>642</v>
      </c>
      <c r="D392" s="248" t="s">
        <v>749</v>
      </c>
      <c r="E392" s="248"/>
      <c r="F392" s="269">
        <f>F393+F394</f>
        <v>200000</v>
      </c>
      <c r="G392" s="269">
        <f>G393+G394</f>
        <v>50000</v>
      </c>
      <c r="H392" s="269">
        <f>H393+H394</f>
        <v>50000</v>
      </c>
    </row>
    <row r="393" spans="1:10" ht="39" customHeight="1" x14ac:dyDescent="0.3">
      <c r="A393" s="86" t="s">
        <v>373</v>
      </c>
      <c r="B393" s="253" t="s">
        <v>642</v>
      </c>
      <c r="C393" s="253" t="s">
        <v>642</v>
      </c>
      <c r="D393" s="248" t="s">
        <v>750</v>
      </c>
      <c r="E393" s="248">
        <v>200</v>
      </c>
      <c r="F393" s="271">
        <v>200000</v>
      </c>
      <c r="G393" s="271">
        <v>50000</v>
      </c>
      <c r="H393" s="271">
        <v>50000</v>
      </c>
    </row>
    <row r="394" spans="1:10" ht="0.75" customHeight="1" x14ac:dyDescent="0.3">
      <c r="A394" s="87" t="s">
        <v>425</v>
      </c>
      <c r="B394" s="253" t="s">
        <v>642</v>
      </c>
      <c r="C394" s="253" t="s">
        <v>642</v>
      </c>
      <c r="D394" s="248" t="s">
        <v>750</v>
      </c>
      <c r="E394" s="248">
        <v>800</v>
      </c>
      <c r="F394" s="272">
        <v>0</v>
      </c>
      <c r="G394" s="271">
        <v>0</v>
      </c>
      <c r="H394" s="271">
        <v>0</v>
      </c>
    </row>
    <row r="395" spans="1:10" x14ac:dyDescent="0.3">
      <c r="A395" s="81" t="s">
        <v>751</v>
      </c>
      <c r="B395" s="259" t="s">
        <v>642</v>
      </c>
      <c r="C395" s="259" t="s">
        <v>586</v>
      </c>
      <c r="D395" s="246"/>
      <c r="E395" s="246"/>
      <c r="F395" s="268">
        <f>F396+F407</f>
        <v>8303079.5700000003</v>
      </c>
      <c r="G395" s="268">
        <f>G396+G407</f>
        <v>9182909</v>
      </c>
      <c r="H395" s="268">
        <f>H396+H407</f>
        <v>9182909</v>
      </c>
    </row>
    <row r="396" spans="1:10" ht="36" x14ac:dyDescent="0.3">
      <c r="A396" s="87" t="s">
        <v>467</v>
      </c>
      <c r="B396" s="253" t="s">
        <v>642</v>
      </c>
      <c r="C396" s="253" t="s">
        <v>586</v>
      </c>
      <c r="D396" s="253" t="s">
        <v>469</v>
      </c>
      <c r="E396" s="248"/>
      <c r="F396" s="269">
        <f>F397+F403</f>
        <v>4149000</v>
      </c>
      <c r="G396" s="269">
        <f t="shared" ref="G396:H396" si="74">G397+G403</f>
        <v>3371000</v>
      </c>
      <c r="H396" s="269">
        <f t="shared" si="74"/>
        <v>3371000</v>
      </c>
    </row>
    <row r="397" spans="1:10" ht="60" x14ac:dyDescent="0.3">
      <c r="A397" s="87" t="s">
        <v>752</v>
      </c>
      <c r="B397" s="253" t="s">
        <v>642</v>
      </c>
      <c r="C397" s="253" t="s">
        <v>586</v>
      </c>
      <c r="D397" s="248" t="s">
        <v>471</v>
      </c>
      <c r="E397" s="248"/>
      <c r="F397" s="269">
        <f t="shared" ref="F397:H397" si="75">F398</f>
        <v>4029000</v>
      </c>
      <c r="G397" s="269">
        <f t="shared" si="75"/>
        <v>3371000</v>
      </c>
      <c r="H397" s="269">
        <f t="shared" si="75"/>
        <v>3371000</v>
      </c>
    </row>
    <row r="398" spans="1:10" ht="48" x14ac:dyDescent="0.3">
      <c r="A398" s="87" t="s">
        <v>753</v>
      </c>
      <c r="B398" s="253" t="s">
        <v>642</v>
      </c>
      <c r="C398" s="253" t="s">
        <v>586</v>
      </c>
      <c r="D398" s="248" t="s">
        <v>473</v>
      </c>
      <c r="E398" s="248"/>
      <c r="F398" s="269">
        <f>+F399</f>
        <v>4029000</v>
      </c>
      <c r="G398" s="269">
        <f>+G399</f>
        <v>3371000</v>
      </c>
      <c r="H398" s="269">
        <f>+H399</f>
        <v>3371000</v>
      </c>
    </row>
    <row r="399" spans="1:10" ht="36" x14ac:dyDescent="0.3">
      <c r="A399" s="87" t="s">
        <v>518</v>
      </c>
      <c r="B399" s="253" t="s">
        <v>642</v>
      </c>
      <c r="C399" s="253" t="s">
        <v>586</v>
      </c>
      <c r="D399" s="248" t="s">
        <v>754</v>
      </c>
      <c r="E399" s="248"/>
      <c r="F399" s="269">
        <f>F400+F401+F402</f>
        <v>4029000</v>
      </c>
      <c r="G399" s="269">
        <f>G400+G401+G402</f>
        <v>3371000</v>
      </c>
      <c r="H399" s="269">
        <f>H400+H401+H402</f>
        <v>3371000</v>
      </c>
    </row>
    <row r="400" spans="1:10" ht="72" x14ac:dyDescent="0.3">
      <c r="A400" s="86" t="s">
        <v>362</v>
      </c>
      <c r="B400" s="253" t="s">
        <v>642</v>
      </c>
      <c r="C400" s="253" t="s">
        <v>586</v>
      </c>
      <c r="D400" s="248" t="s">
        <v>754</v>
      </c>
      <c r="E400" s="248">
        <v>100</v>
      </c>
      <c r="F400" s="270">
        <v>3184000</v>
      </c>
      <c r="G400" s="271">
        <v>2864000</v>
      </c>
      <c r="H400" s="271">
        <v>2864000</v>
      </c>
    </row>
    <row r="401" spans="1:8" ht="36" x14ac:dyDescent="0.3">
      <c r="A401" s="86" t="s">
        <v>373</v>
      </c>
      <c r="B401" s="253" t="s">
        <v>642</v>
      </c>
      <c r="C401" s="253" t="s">
        <v>586</v>
      </c>
      <c r="D401" s="248" t="s">
        <v>754</v>
      </c>
      <c r="E401" s="248">
        <v>200</v>
      </c>
      <c r="F401" s="270">
        <v>838000</v>
      </c>
      <c r="G401" s="271">
        <v>500000</v>
      </c>
      <c r="H401" s="271">
        <v>500000</v>
      </c>
    </row>
    <row r="402" spans="1:8" x14ac:dyDescent="0.3">
      <c r="A402" s="87" t="s">
        <v>425</v>
      </c>
      <c r="B402" s="253" t="s">
        <v>642</v>
      </c>
      <c r="C402" s="253" t="s">
        <v>586</v>
      </c>
      <c r="D402" s="248" t="s">
        <v>754</v>
      </c>
      <c r="E402" s="248">
        <v>800</v>
      </c>
      <c r="F402" s="272">
        <v>7000</v>
      </c>
      <c r="G402" s="271">
        <v>7000</v>
      </c>
      <c r="H402" s="271">
        <v>7000</v>
      </c>
    </row>
    <row r="403" spans="1:8" ht="48" x14ac:dyDescent="0.3">
      <c r="A403" s="86" t="s">
        <v>676</v>
      </c>
      <c r="B403" s="253" t="s">
        <v>642</v>
      </c>
      <c r="C403" s="253" t="s">
        <v>586</v>
      </c>
      <c r="D403" s="248" t="s">
        <v>645</v>
      </c>
      <c r="E403" s="248"/>
      <c r="F403" s="272">
        <v>120000</v>
      </c>
      <c r="G403" s="271"/>
      <c r="H403" s="271"/>
    </row>
    <row r="404" spans="1:8" ht="24" x14ac:dyDescent="0.3">
      <c r="A404" s="87" t="s">
        <v>687</v>
      </c>
      <c r="B404" s="253" t="s">
        <v>642</v>
      </c>
      <c r="C404" s="253" t="s">
        <v>586</v>
      </c>
      <c r="D404" s="248" t="s">
        <v>688</v>
      </c>
      <c r="E404" s="248"/>
      <c r="F404" s="272">
        <v>120000</v>
      </c>
      <c r="G404" s="271"/>
      <c r="H404" s="271"/>
    </row>
    <row r="405" spans="1:8" ht="24" x14ac:dyDescent="0.3">
      <c r="A405" s="86" t="s">
        <v>1103</v>
      </c>
      <c r="B405" s="253" t="s">
        <v>642</v>
      </c>
      <c r="C405" s="253" t="s">
        <v>586</v>
      </c>
      <c r="D405" s="248" t="s">
        <v>1102</v>
      </c>
      <c r="E405" s="248"/>
      <c r="F405" s="272">
        <v>120000</v>
      </c>
      <c r="G405" s="271"/>
      <c r="H405" s="271"/>
    </row>
    <row r="406" spans="1:8" ht="36" x14ac:dyDescent="0.3">
      <c r="A406" s="86" t="s">
        <v>373</v>
      </c>
      <c r="B406" s="253" t="s">
        <v>642</v>
      </c>
      <c r="C406" s="253" t="s">
        <v>586</v>
      </c>
      <c r="D406" s="248" t="s">
        <v>1102</v>
      </c>
      <c r="E406" s="248">
        <v>200</v>
      </c>
      <c r="F406" s="272">
        <v>120000</v>
      </c>
      <c r="G406" s="271"/>
      <c r="H406" s="271"/>
    </row>
    <row r="407" spans="1:8" ht="72" x14ac:dyDescent="0.3">
      <c r="A407" s="87" t="s">
        <v>742</v>
      </c>
      <c r="B407" s="253" t="s">
        <v>642</v>
      </c>
      <c r="C407" s="253" t="s">
        <v>586</v>
      </c>
      <c r="D407" s="248" t="s">
        <v>743</v>
      </c>
      <c r="E407" s="248"/>
      <c r="F407" s="272">
        <f t="shared" ref="F407:H408" si="76">F408</f>
        <v>4154079.57</v>
      </c>
      <c r="G407" s="272">
        <f t="shared" si="76"/>
        <v>5811909</v>
      </c>
      <c r="H407" s="272">
        <f t="shared" si="76"/>
        <v>5811909</v>
      </c>
    </row>
    <row r="408" spans="1:8" ht="120" x14ac:dyDescent="0.3">
      <c r="A408" s="87" t="s">
        <v>755</v>
      </c>
      <c r="B408" s="253" t="s">
        <v>642</v>
      </c>
      <c r="C408" s="253" t="s">
        <v>586</v>
      </c>
      <c r="D408" s="248" t="s">
        <v>756</v>
      </c>
      <c r="E408" s="248"/>
      <c r="F408" s="272">
        <f t="shared" si="76"/>
        <v>4154079.57</v>
      </c>
      <c r="G408" s="272">
        <f t="shared" si="76"/>
        <v>5811909</v>
      </c>
      <c r="H408" s="272">
        <f t="shared" si="76"/>
        <v>5811909</v>
      </c>
    </row>
    <row r="409" spans="1:8" ht="36" x14ac:dyDescent="0.3">
      <c r="A409" s="87" t="s">
        <v>757</v>
      </c>
      <c r="B409" s="253" t="s">
        <v>642</v>
      </c>
      <c r="C409" s="253" t="s">
        <v>586</v>
      </c>
      <c r="D409" s="248" t="s">
        <v>758</v>
      </c>
      <c r="E409" s="248"/>
      <c r="F409" s="272">
        <f>F410+F414+F417</f>
        <v>4154079.57</v>
      </c>
      <c r="G409" s="272">
        <f>G410+G414+G417</f>
        <v>5811909</v>
      </c>
      <c r="H409" s="272">
        <f>H410+H414+H417</f>
        <v>5811909</v>
      </c>
    </row>
    <row r="410" spans="1:8" ht="36" x14ac:dyDescent="0.3">
      <c r="A410" s="87" t="s">
        <v>759</v>
      </c>
      <c r="B410" s="253" t="s">
        <v>642</v>
      </c>
      <c r="C410" s="253" t="s">
        <v>586</v>
      </c>
      <c r="D410" s="248" t="s">
        <v>760</v>
      </c>
      <c r="E410" s="248"/>
      <c r="F410" s="272">
        <f>F411+F412+F413</f>
        <v>1907359.5699999998</v>
      </c>
      <c r="G410" s="272">
        <f>G411+G412+G413</f>
        <v>4037000</v>
      </c>
      <c r="H410" s="272">
        <f>H411+H412+H413</f>
        <v>4037000</v>
      </c>
    </row>
    <row r="411" spans="1:8" ht="72" x14ac:dyDescent="0.3">
      <c r="A411" s="87" t="s">
        <v>362</v>
      </c>
      <c r="B411" s="253" t="s">
        <v>642</v>
      </c>
      <c r="C411" s="253" t="s">
        <v>586</v>
      </c>
      <c r="D411" s="248" t="s">
        <v>760</v>
      </c>
      <c r="E411" s="248">
        <v>100</v>
      </c>
      <c r="F411" s="273">
        <v>1137000</v>
      </c>
      <c r="G411" s="271">
        <v>2827000</v>
      </c>
      <c r="H411" s="271">
        <v>2827000</v>
      </c>
    </row>
    <row r="412" spans="1:8" ht="36" x14ac:dyDescent="0.3">
      <c r="A412" s="87" t="s">
        <v>373</v>
      </c>
      <c r="B412" s="253" t="s">
        <v>642</v>
      </c>
      <c r="C412" s="253" t="s">
        <v>586</v>
      </c>
      <c r="D412" s="248" t="s">
        <v>760</v>
      </c>
      <c r="E412" s="248">
        <v>200</v>
      </c>
      <c r="F412" s="273">
        <v>560359.56999999995</v>
      </c>
      <c r="G412" s="271">
        <v>1000000</v>
      </c>
      <c r="H412" s="271">
        <v>1000000</v>
      </c>
    </row>
    <row r="413" spans="1:8" x14ac:dyDescent="0.3">
      <c r="A413" s="87" t="s">
        <v>425</v>
      </c>
      <c r="B413" s="253" t="s">
        <v>642</v>
      </c>
      <c r="C413" s="253" t="s">
        <v>586</v>
      </c>
      <c r="D413" s="248" t="s">
        <v>760</v>
      </c>
      <c r="E413" s="248">
        <v>800</v>
      </c>
      <c r="F413" s="272">
        <v>210000</v>
      </c>
      <c r="G413" s="271">
        <v>210000</v>
      </c>
      <c r="H413" s="271">
        <v>210000</v>
      </c>
    </row>
    <row r="414" spans="1:8" ht="24" x14ac:dyDescent="0.3">
      <c r="A414" s="87" t="s">
        <v>761</v>
      </c>
      <c r="B414" s="253" t="s">
        <v>642</v>
      </c>
      <c r="C414" s="253" t="s">
        <v>586</v>
      </c>
      <c r="D414" s="248" t="s">
        <v>762</v>
      </c>
      <c r="E414" s="248"/>
      <c r="F414" s="272">
        <f>F415+F416</f>
        <v>763885</v>
      </c>
      <c r="G414" s="272">
        <f>G415+G416</f>
        <v>0</v>
      </c>
      <c r="H414" s="272">
        <f>H415+H416</f>
        <v>0</v>
      </c>
    </row>
    <row r="415" spans="1:8" ht="36" x14ac:dyDescent="0.3">
      <c r="A415" s="87" t="s">
        <v>373</v>
      </c>
      <c r="B415" s="253" t="s">
        <v>642</v>
      </c>
      <c r="C415" s="253" t="s">
        <v>586</v>
      </c>
      <c r="D415" s="248" t="s">
        <v>762</v>
      </c>
      <c r="E415" s="248">
        <v>200</v>
      </c>
      <c r="F415" s="272">
        <v>324605</v>
      </c>
      <c r="G415" s="271">
        <v>0</v>
      </c>
      <c r="H415" s="271">
        <v>0</v>
      </c>
    </row>
    <row r="416" spans="1:8" ht="24" x14ac:dyDescent="0.3">
      <c r="A416" s="87" t="s">
        <v>512</v>
      </c>
      <c r="B416" s="253" t="s">
        <v>642</v>
      </c>
      <c r="C416" s="253" t="s">
        <v>586</v>
      </c>
      <c r="D416" s="248" t="s">
        <v>762</v>
      </c>
      <c r="E416" s="248">
        <v>300</v>
      </c>
      <c r="F416" s="272">
        <v>439280</v>
      </c>
      <c r="G416" s="271">
        <v>0</v>
      </c>
      <c r="H416" s="271">
        <v>0</v>
      </c>
    </row>
    <row r="417" spans="1:8" ht="24" x14ac:dyDescent="0.3">
      <c r="A417" s="87" t="s">
        <v>761</v>
      </c>
      <c r="B417" s="253" t="s">
        <v>642</v>
      </c>
      <c r="C417" s="253" t="s">
        <v>586</v>
      </c>
      <c r="D417" s="248" t="s">
        <v>763</v>
      </c>
      <c r="E417" s="248"/>
      <c r="F417" s="272">
        <f>F418+F419</f>
        <v>1482835</v>
      </c>
      <c r="G417" s="272">
        <f>G418+G419</f>
        <v>1774909</v>
      </c>
      <c r="H417" s="272">
        <f>H418+H419</f>
        <v>1774909</v>
      </c>
    </row>
    <row r="418" spans="1:8" ht="36" x14ac:dyDescent="0.3">
      <c r="A418" s="87" t="s">
        <v>373</v>
      </c>
      <c r="B418" s="253" t="s">
        <v>642</v>
      </c>
      <c r="C418" s="253" t="s">
        <v>586</v>
      </c>
      <c r="D418" s="248" t="s">
        <v>763</v>
      </c>
      <c r="E418" s="248">
        <v>200</v>
      </c>
      <c r="F418" s="272">
        <v>630115</v>
      </c>
      <c r="G418" s="271">
        <v>482909</v>
      </c>
      <c r="H418" s="271">
        <v>482909</v>
      </c>
    </row>
    <row r="419" spans="1:8" ht="24" x14ac:dyDescent="0.3">
      <c r="A419" s="87" t="s">
        <v>512</v>
      </c>
      <c r="B419" s="253" t="s">
        <v>642</v>
      </c>
      <c r="C419" s="253" t="s">
        <v>586</v>
      </c>
      <c r="D419" s="248" t="s">
        <v>763</v>
      </c>
      <c r="E419" s="248">
        <v>300</v>
      </c>
      <c r="F419" s="272">
        <v>852720</v>
      </c>
      <c r="G419" s="271">
        <v>1292000</v>
      </c>
      <c r="H419" s="271">
        <v>1292000</v>
      </c>
    </row>
    <row r="420" spans="1:8" x14ac:dyDescent="0.3">
      <c r="A420" s="81" t="s">
        <v>764</v>
      </c>
      <c r="B420" s="259" t="s">
        <v>578</v>
      </c>
      <c r="C420" s="259" t="s">
        <v>541</v>
      </c>
      <c r="D420" s="246"/>
      <c r="E420" s="246"/>
      <c r="F420" s="268">
        <f t="shared" ref="F420:H421" si="77">F421</f>
        <v>58117438</v>
      </c>
      <c r="G420" s="268">
        <f t="shared" si="77"/>
        <v>33273081</v>
      </c>
      <c r="H420" s="268">
        <f t="shared" si="77"/>
        <v>34295081</v>
      </c>
    </row>
    <row r="421" spans="1:8" x14ac:dyDescent="0.3">
      <c r="A421" s="81" t="s">
        <v>765</v>
      </c>
      <c r="B421" s="259" t="s">
        <v>578</v>
      </c>
      <c r="C421" s="259" t="s">
        <v>353</v>
      </c>
      <c r="D421" s="246"/>
      <c r="E421" s="246"/>
      <c r="F421" s="268">
        <f t="shared" si="77"/>
        <v>58117438</v>
      </c>
      <c r="G421" s="268">
        <f t="shared" si="77"/>
        <v>33273081</v>
      </c>
      <c r="H421" s="268">
        <f t="shared" si="77"/>
        <v>34295081</v>
      </c>
    </row>
    <row r="422" spans="1:8" ht="48" x14ac:dyDescent="0.3">
      <c r="A422" s="87" t="s">
        <v>766</v>
      </c>
      <c r="B422" s="253" t="s">
        <v>578</v>
      </c>
      <c r="C422" s="253" t="s">
        <v>353</v>
      </c>
      <c r="D422" s="253" t="s">
        <v>767</v>
      </c>
      <c r="E422" s="248"/>
      <c r="F422" s="269">
        <f>F423+F436+F444</f>
        <v>58117438</v>
      </c>
      <c r="G422" s="269">
        <f>G423+G436+G444</f>
        <v>33273081</v>
      </c>
      <c r="H422" s="269">
        <f>H423+H436+H444</f>
        <v>34295081</v>
      </c>
    </row>
    <row r="423" spans="1:8" ht="60" x14ac:dyDescent="0.3">
      <c r="A423" s="87" t="s">
        <v>768</v>
      </c>
      <c r="B423" s="253" t="s">
        <v>578</v>
      </c>
      <c r="C423" s="253" t="s">
        <v>353</v>
      </c>
      <c r="D423" s="253" t="s">
        <v>769</v>
      </c>
      <c r="E423" s="248"/>
      <c r="F423" s="269">
        <f>F424</f>
        <v>43920457</v>
      </c>
      <c r="G423" s="269">
        <f>G424</f>
        <v>19174000</v>
      </c>
      <c r="H423" s="269">
        <f>H424</f>
        <v>19684000</v>
      </c>
    </row>
    <row r="424" spans="1:8" ht="36" x14ac:dyDescent="0.3">
      <c r="A424" s="87" t="s">
        <v>770</v>
      </c>
      <c r="B424" s="253" t="s">
        <v>578</v>
      </c>
      <c r="C424" s="253" t="s">
        <v>353</v>
      </c>
      <c r="D424" s="253" t="s">
        <v>771</v>
      </c>
      <c r="E424" s="248"/>
      <c r="F424" s="269">
        <f>F427+F434+F425+F429</f>
        <v>43920457</v>
      </c>
      <c r="G424" s="269">
        <f>G427+G434+G425+G429</f>
        <v>19174000</v>
      </c>
      <c r="H424" s="269">
        <f>H427+H434+H425+H429</f>
        <v>19684000</v>
      </c>
    </row>
    <row r="425" spans="1:8" ht="48" x14ac:dyDescent="0.3">
      <c r="A425" s="87" t="s">
        <v>772</v>
      </c>
      <c r="B425" s="253" t="s">
        <v>578</v>
      </c>
      <c r="C425" s="253" t="s">
        <v>353</v>
      </c>
      <c r="D425" s="253" t="s">
        <v>773</v>
      </c>
      <c r="E425" s="248"/>
      <c r="F425" s="269">
        <f>F426</f>
        <v>5345457</v>
      </c>
      <c r="G425" s="269">
        <f>G426</f>
        <v>0</v>
      </c>
      <c r="H425" s="269">
        <f>H426</f>
        <v>0</v>
      </c>
    </row>
    <row r="426" spans="1:8" ht="72" x14ac:dyDescent="0.3">
      <c r="A426" s="87" t="s">
        <v>362</v>
      </c>
      <c r="B426" s="253" t="s">
        <v>578</v>
      </c>
      <c r="C426" s="253" t="s">
        <v>353</v>
      </c>
      <c r="D426" s="253" t="s">
        <v>773</v>
      </c>
      <c r="E426" s="248">
        <v>100</v>
      </c>
      <c r="F426" s="269">
        <v>5345457</v>
      </c>
      <c r="G426" s="269">
        <v>0</v>
      </c>
      <c r="H426" s="269">
        <v>0</v>
      </c>
    </row>
    <row r="427" spans="1:8" ht="48" x14ac:dyDescent="0.3">
      <c r="A427" s="87" t="s">
        <v>774</v>
      </c>
      <c r="B427" s="253" t="s">
        <v>578</v>
      </c>
      <c r="C427" s="253" t="s">
        <v>353</v>
      </c>
      <c r="D427" s="253" t="s">
        <v>775</v>
      </c>
      <c r="E427" s="248"/>
      <c r="F427" s="269">
        <f>F428</f>
        <v>14453400</v>
      </c>
      <c r="G427" s="269">
        <f>G428</f>
        <v>17013000</v>
      </c>
      <c r="H427" s="269">
        <f>H428</f>
        <v>17523000</v>
      </c>
    </row>
    <row r="428" spans="1:8" ht="72" x14ac:dyDescent="0.3">
      <c r="A428" s="86" t="s">
        <v>362</v>
      </c>
      <c r="B428" s="253" t="s">
        <v>578</v>
      </c>
      <c r="C428" s="253" t="s">
        <v>353</v>
      </c>
      <c r="D428" s="253" t="s">
        <v>775</v>
      </c>
      <c r="E428" s="248">
        <v>100</v>
      </c>
      <c r="F428" s="272">
        <v>14453400</v>
      </c>
      <c r="G428" s="271">
        <v>17013000</v>
      </c>
      <c r="H428" s="271">
        <v>17523000</v>
      </c>
    </row>
    <row r="429" spans="1:8" ht="36" x14ac:dyDescent="0.3">
      <c r="A429" s="86" t="s">
        <v>518</v>
      </c>
      <c r="B429" s="253" t="s">
        <v>578</v>
      </c>
      <c r="C429" s="253" t="s">
        <v>353</v>
      </c>
      <c r="D429" s="253" t="s">
        <v>776</v>
      </c>
      <c r="E429" s="248"/>
      <c r="F429" s="272">
        <f>F431+F433+F430+F432</f>
        <v>24121600</v>
      </c>
      <c r="G429" s="272">
        <f t="shared" ref="G429:H429" si="78">G431+G433+G430+G432</f>
        <v>2161000</v>
      </c>
      <c r="H429" s="272">
        <f t="shared" si="78"/>
        <v>2161000</v>
      </c>
    </row>
    <row r="430" spans="1:8" ht="72" x14ac:dyDescent="0.3">
      <c r="A430" s="86" t="s">
        <v>362</v>
      </c>
      <c r="B430" s="253" t="s">
        <v>578</v>
      </c>
      <c r="C430" s="253" t="s">
        <v>353</v>
      </c>
      <c r="D430" s="253" t="s">
        <v>776</v>
      </c>
      <c r="E430" s="248">
        <v>100</v>
      </c>
      <c r="F430" s="272">
        <v>1013600</v>
      </c>
      <c r="G430" s="272"/>
      <c r="H430" s="272"/>
    </row>
    <row r="431" spans="1:8" ht="36" x14ac:dyDescent="0.3">
      <c r="A431" s="86" t="s">
        <v>373</v>
      </c>
      <c r="B431" s="253" t="s">
        <v>578</v>
      </c>
      <c r="C431" s="253" t="s">
        <v>353</v>
      </c>
      <c r="D431" s="253" t="s">
        <v>776</v>
      </c>
      <c r="E431" s="248">
        <v>200</v>
      </c>
      <c r="F431" s="273">
        <v>22036000</v>
      </c>
      <c r="G431" s="271">
        <v>2100000</v>
      </c>
      <c r="H431" s="271">
        <v>2100000</v>
      </c>
    </row>
    <row r="432" spans="1:8" ht="36" x14ac:dyDescent="0.3">
      <c r="A432" s="86" t="s">
        <v>567</v>
      </c>
      <c r="B432" s="253" t="s">
        <v>578</v>
      </c>
      <c r="C432" s="253" t="s">
        <v>353</v>
      </c>
      <c r="D432" s="253" t="s">
        <v>776</v>
      </c>
      <c r="E432" s="248">
        <v>400</v>
      </c>
      <c r="F432" s="273">
        <v>1000000</v>
      </c>
      <c r="G432" s="273"/>
      <c r="H432" s="273"/>
    </row>
    <row r="433" spans="1:8" x14ac:dyDescent="0.3">
      <c r="A433" s="87" t="s">
        <v>425</v>
      </c>
      <c r="B433" s="253" t="s">
        <v>578</v>
      </c>
      <c r="C433" s="253" t="s">
        <v>353</v>
      </c>
      <c r="D433" s="253" t="s">
        <v>776</v>
      </c>
      <c r="E433" s="248">
        <v>800</v>
      </c>
      <c r="F433" s="272">
        <v>72000</v>
      </c>
      <c r="G433" s="271">
        <v>61000</v>
      </c>
      <c r="H433" s="271">
        <v>61000</v>
      </c>
    </row>
    <row r="434" spans="1:8" ht="48" x14ac:dyDescent="0.3">
      <c r="A434" s="87" t="s">
        <v>777</v>
      </c>
      <c r="B434" s="253" t="s">
        <v>578</v>
      </c>
      <c r="C434" s="253" t="s">
        <v>353</v>
      </c>
      <c r="D434" s="252" t="s">
        <v>778</v>
      </c>
      <c r="E434" s="248"/>
      <c r="F434" s="269">
        <f>F435</f>
        <v>0</v>
      </c>
      <c r="G434" s="269">
        <f>G435</f>
        <v>0</v>
      </c>
      <c r="H434" s="269">
        <f>H435</f>
        <v>0</v>
      </c>
    </row>
    <row r="435" spans="1:8" ht="36" x14ac:dyDescent="0.3">
      <c r="A435" s="86" t="s">
        <v>373</v>
      </c>
      <c r="B435" s="253" t="s">
        <v>578</v>
      </c>
      <c r="C435" s="253" t="s">
        <v>353</v>
      </c>
      <c r="D435" s="252" t="s">
        <v>778</v>
      </c>
      <c r="E435" s="248">
        <v>200</v>
      </c>
      <c r="F435" s="272"/>
      <c r="G435" s="271"/>
      <c r="H435" s="271"/>
    </row>
    <row r="436" spans="1:8" ht="60" x14ac:dyDescent="0.3">
      <c r="A436" s="87" t="s">
        <v>779</v>
      </c>
      <c r="B436" s="253" t="s">
        <v>578</v>
      </c>
      <c r="C436" s="253" t="s">
        <v>353</v>
      </c>
      <c r="D436" s="253" t="s">
        <v>780</v>
      </c>
      <c r="E436" s="248"/>
      <c r="F436" s="269">
        <f t="shared" ref="F436:H436" si="79">F437</f>
        <v>11694900</v>
      </c>
      <c r="G436" s="269">
        <f t="shared" si="79"/>
        <v>11597000</v>
      </c>
      <c r="H436" s="269">
        <f t="shared" si="79"/>
        <v>12109000</v>
      </c>
    </row>
    <row r="437" spans="1:8" ht="36" x14ac:dyDescent="0.3">
      <c r="A437" s="87" t="s">
        <v>781</v>
      </c>
      <c r="B437" s="253" t="s">
        <v>578</v>
      </c>
      <c r="C437" s="253" t="s">
        <v>353</v>
      </c>
      <c r="D437" s="253" t="s">
        <v>782</v>
      </c>
      <c r="E437" s="248"/>
      <c r="F437" s="269">
        <f>F438+F442</f>
        <v>11694900</v>
      </c>
      <c r="G437" s="269">
        <f t="shared" ref="G437:H437" si="80">G438+G442</f>
        <v>11597000</v>
      </c>
      <c r="H437" s="269">
        <f t="shared" si="80"/>
        <v>12109000</v>
      </c>
    </row>
    <row r="438" spans="1:8" ht="36" x14ac:dyDescent="0.3">
      <c r="A438" s="86" t="s">
        <v>518</v>
      </c>
      <c r="B438" s="253" t="s">
        <v>578</v>
      </c>
      <c r="C438" s="253" t="s">
        <v>353</v>
      </c>
      <c r="D438" s="248" t="s">
        <v>783</v>
      </c>
      <c r="E438" s="248"/>
      <c r="F438" s="269">
        <f>F440+F441+F439</f>
        <v>2595900</v>
      </c>
      <c r="G438" s="269">
        <f t="shared" ref="G438:H438" si="81">G440+G441+G439</f>
        <v>11597000</v>
      </c>
      <c r="H438" s="269">
        <f t="shared" si="81"/>
        <v>12109000</v>
      </c>
    </row>
    <row r="439" spans="1:8" ht="72" x14ac:dyDescent="0.3">
      <c r="A439" s="86" t="s">
        <v>362</v>
      </c>
      <c r="B439" s="253" t="s">
        <v>578</v>
      </c>
      <c r="C439" s="253" t="s">
        <v>353</v>
      </c>
      <c r="D439" s="248" t="s">
        <v>783</v>
      </c>
      <c r="E439" s="248">
        <v>100</v>
      </c>
      <c r="F439" s="269">
        <v>4900</v>
      </c>
      <c r="G439" s="269">
        <v>10008000</v>
      </c>
      <c r="H439" s="269">
        <v>10520000</v>
      </c>
    </row>
    <row r="440" spans="1:8" ht="36" x14ac:dyDescent="0.3">
      <c r="A440" s="86" t="s">
        <v>373</v>
      </c>
      <c r="B440" s="253" t="s">
        <v>578</v>
      </c>
      <c r="C440" s="253" t="s">
        <v>353</v>
      </c>
      <c r="D440" s="248" t="s">
        <v>783</v>
      </c>
      <c r="E440" s="248">
        <v>200</v>
      </c>
      <c r="F440" s="269">
        <v>2543000</v>
      </c>
      <c r="G440" s="271">
        <v>1530000</v>
      </c>
      <c r="H440" s="271">
        <v>1530000</v>
      </c>
    </row>
    <row r="441" spans="1:8" x14ac:dyDescent="0.3">
      <c r="A441" s="87" t="s">
        <v>425</v>
      </c>
      <c r="B441" s="253" t="s">
        <v>578</v>
      </c>
      <c r="C441" s="253" t="s">
        <v>353</v>
      </c>
      <c r="D441" s="248" t="s">
        <v>783</v>
      </c>
      <c r="E441" s="248">
        <v>800</v>
      </c>
      <c r="F441" s="272">
        <v>48000</v>
      </c>
      <c r="G441" s="271">
        <v>59000</v>
      </c>
      <c r="H441" s="271">
        <v>59000</v>
      </c>
    </row>
    <row r="442" spans="1:8" ht="48" x14ac:dyDescent="0.3">
      <c r="A442" s="86" t="s">
        <v>772</v>
      </c>
      <c r="B442" s="253" t="s">
        <v>578</v>
      </c>
      <c r="C442" s="253" t="s">
        <v>353</v>
      </c>
      <c r="D442" s="248" t="s">
        <v>1081</v>
      </c>
      <c r="E442" s="248"/>
      <c r="F442" s="272">
        <f>F443</f>
        <v>9099000</v>
      </c>
      <c r="G442" s="272">
        <f t="shared" ref="G442:H442" si="82">G443</f>
        <v>0</v>
      </c>
      <c r="H442" s="272">
        <f t="shared" si="82"/>
        <v>0</v>
      </c>
    </row>
    <row r="443" spans="1:8" ht="72" x14ac:dyDescent="0.3">
      <c r="A443" s="86" t="s">
        <v>362</v>
      </c>
      <c r="B443" s="253" t="s">
        <v>578</v>
      </c>
      <c r="C443" s="253" t="s">
        <v>353</v>
      </c>
      <c r="D443" s="248" t="s">
        <v>1081</v>
      </c>
      <c r="E443" s="248">
        <v>100</v>
      </c>
      <c r="F443" s="272">
        <v>9099000</v>
      </c>
      <c r="G443" s="271"/>
      <c r="H443" s="271"/>
    </row>
    <row r="444" spans="1:8" ht="72" x14ac:dyDescent="0.3">
      <c r="A444" s="97" t="s">
        <v>784</v>
      </c>
      <c r="B444" s="253" t="s">
        <v>578</v>
      </c>
      <c r="C444" s="253" t="s">
        <v>353</v>
      </c>
      <c r="D444" s="253" t="s">
        <v>785</v>
      </c>
      <c r="E444" s="248"/>
      <c r="F444" s="269">
        <f t="shared" ref="F444:H445" si="83">F445</f>
        <v>2502081</v>
      </c>
      <c r="G444" s="269">
        <f t="shared" si="83"/>
        <v>2502081</v>
      </c>
      <c r="H444" s="269">
        <f t="shared" si="83"/>
        <v>2502081</v>
      </c>
    </row>
    <row r="445" spans="1:8" ht="48" x14ac:dyDescent="0.3">
      <c r="A445" s="87" t="s">
        <v>786</v>
      </c>
      <c r="B445" s="253" t="s">
        <v>578</v>
      </c>
      <c r="C445" s="253" t="s">
        <v>353</v>
      </c>
      <c r="D445" s="248" t="s">
        <v>787</v>
      </c>
      <c r="E445" s="248"/>
      <c r="F445" s="269">
        <f t="shared" si="83"/>
        <v>2502081</v>
      </c>
      <c r="G445" s="269">
        <f t="shared" si="83"/>
        <v>2502081</v>
      </c>
      <c r="H445" s="269">
        <f t="shared" si="83"/>
        <v>2502081</v>
      </c>
    </row>
    <row r="446" spans="1:8" ht="72" x14ac:dyDescent="0.3">
      <c r="A446" s="89" t="s">
        <v>788</v>
      </c>
      <c r="B446" s="253" t="s">
        <v>578</v>
      </c>
      <c r="C446" s="253" t="s">
        <v>353</v>
      </c>
      <c r="D446" s="248" t="s">
        <v>789</v>
      </c>
      <c r="E446" s="248"/>
      <c r="F446" s="269">
        <f>F447+F448</f>
        <v>2502081</v>
      </c>
      <c r="G446" s="269">
        <f>G447+G448</f>
        <v>2502081</v>
      </c>
      <c r="H446" s="269">
        <f>H447+H448</f>
        <v>2502081</v>
      </c>
    </row>
    <row r="447" spans="1:8" ht="72" x14ac:dyDescent="0.3">
      <c r="A447" s="86" t="s">
        <v>362</v>
      </c>
      <c r="B447" s="253" t="s">
        <v>578</v>
      </c>
      <c r="C447" s="253" t="s">
        <v>353</v>
      </c>
      <c r="D447" s="248" t="s">
        <v>789</v>
      </c>
      <c r="E447" s="248">
        <v>100</v>
      </c>
      <c r="F447" s="273">
        <v>1516781</v>
      </c>
      <c r="G447" s="271">
        <v>1630881</v>
      </c>
      <c r="H447" s="271">
        <v>1630881</v>
      </c>
    </row>
    <row r="448" spans="1:8" ht="24" x14ac:dyDescent="0.3">
      <c r="A448" s="87" t="s">
        <v>512</v>
      </c>
      <c r="B448" s="253" t="s">
        <v>578</v>
      </c>
      <c r="C448" s="253" t="s">
        <v>353</v>
      </c>
      <c r="D448" s="248" t="s">
        <v>789</v>
      </c>
      <c r="E448" s="248">
        <v>300</v>
      </c>
      <c r="F448" s="273">
        <v>985300</v>
      </c>
      <c r="G448" s="269">
        <v>871200</v>
      </c>
      <c r="H448" s="269">
        <v>871200</v>
      </c>
    </row>
    <row r="449" spans="1:8" x14ac:dyDescent="0.3">
      <c r="A449" s="101" t="s">
        <v>790</v>
      </c>
      <c r="B449" s="259" t="s">
        <v>586</v>
      </c>
      <c r="C449" s="259"/>
      <c r="D449" s="246"/>
      <c r="E449" s="246"/>
      <c r="F449" s="268">
        <f t="shared" ref="F449:H453" si="84">F450</f>
        <v>2077930</v>
      </c>
      <c r="G449" s="268">
        <f t="shared" si="84"/>
        <v>2077930</v>
      </c>
      <c r="H449" s="268">
        <f t="shared" si="84"/>
        <v>2077930</v>
      </c>
    </row>
    <row r="450" spans="1:8" ht="22.8" x14ac:dyDescent="0.3">
      <c r="A450" s="101" t="s">
        <v>791</v>
      </c>
      <c r="B450" s="259" t="s">
        <v>586</v>
      </c>
      <c r="C450" s="259" t="s">
        <v>642</v>
      </c>
      <c r="D450" s="246"/>
      <c r="E450" s="246"/>
      <c r="F450" s="268">
        <f t="shared" si="84"/>
        <v>2077930</v>
      </c>
      <c r="G450" s="268">
        <f t="shared" si="84"/>
        <v>2077930</v>
      </c>
      <c r="H450" s="268">
        <f t="shared" si="84"/>
        <v>2077930</v>
      </c>
    </row>
    <row r="451" spans="1:8" ht="24" x14ac:dyDescent="0.3">
      <c r="A451" s="87" t="s">
        <v>429</v>
      </c>
      <c r="B451" s="253" t="s">
        <v>586</v>
      </c>
      <c r="C451" s="253" t="s">
        <v>642</v>
      </c>
      <c r="D451" s="248" t="s">
        <v>430</v>
      </c>
      <c r="E451" s="248"/>
      <c r="F451" s="269">
        <f t="shared" si="84"/>
        <v>2077930</v>
      </c>
      <c r="G451" s="269">
        <f t="shared" si="84"/>
        <v>2077930</v>
      </c>
      <c r="H451" s="269">
        <f t="shared" si="84"/>
        <v>2077930</v>
      </c>
    </row>
    <row r="452" spans="1:8" ht="48" x14ac:dyDescent="0.3">
      <c r="A452" s="86" t="s">
        <v>431</v>
      </c>
      <c r="B452" s="253" t="s">
        <v>586</v>
      </c>
      <c r="C452" s="253" t="s">
        <v>642</v>
      </c>
      <c r="D452" s="248" t="s">
        <v>792</v>
      </c>
      <c r="E452" s="248"/>
      <c r="F452" s="269">
        <f t="shared" si="84"/>
        <v>2077930</v>
      </c>
      <c r="G452" s="269">
        <f t="shared" si="84"/>
        <v>2077930</v>
      </c>
      <c r="H452" s="269">
        <f t="shared" si="84"/>
        <v>2077930</v>
      </c>
    </row>
    <row r="453" spans="1:8" ht="36" x14ac:dyDescent="0.3">
      <c r="A453" s="86" t="s">
        <v>793</v>
      </c>
      <c r="B453" s="253" t="s">
        <v>586</v>
      </c>
      <c r="C453" s="253" t="s">
        <v>642</v>
      </c>
      <c r="D453" s="248" t="s">
        <v>794</v>
      </c>
      <c r="E453" s="248"/>
      <c r="F453" s="269">
        <f t="shared" si="84"/>
        <v>2077930</v>
      </c>
      <c r="G453" s="269">
        <f t="shared" si="84"/>
        <v>2077930</v>
      </c>
      <c r="H453" s="269">
        <f t="shared" si="84"/>
        <v>2077930</v>
      </c>
    </row>
    <row r="454" spans="1:8" ht="36" x14ac:dyDescent="0.3">
      <c r="A454" s="86" t="s">
        <v>373</v>
      </c>
      <c r="B454" s="253" t="s">
        <v>586</v>
      </c>
      <c r="C454" s="253" t="s">
        <v>642</v>
      </c>
      <c r="D454" s="248" t="s">
        <v>794</v>
      </c>
      <c r="E454" s="248">
        <v>200</v>
      </c>
      <c r="F454" s="269">
        <v>2077930</v>
      </c>
      <c r="G454" s="271">
        <v>2077930</v>
      </c>
      <c r="H454" s="271">
        <v>2077930</v>
      </c>
    </row>
    <row r="455" spans="1:8" x14ac:dyDescent="0.3">
      <c r="A455" s="81" t="s">
        <v>795</v>
      </c>
      <c r="B455" s="246">
        <v>10</v>
      </c>
      <c r="C455" s="259" t="s">
        <v>541</v>
      </c>
      <c r="D455" s="246"/>
      <c r="E455" s="246"/>
      <c r="F455" s="268">
        <f>F462+F492+F509+F456</f>
        <v>24565023.609999999</v>
      </c>
      <c r="G455" s="268">
        <f>G462+G492+G509+G456</f>
        <v>20915497</v>
      </c>
      <c r="H455" s="268">
        <f>H462+H492+H509+H456</f>
        <v>26713317</v>
      </c>
    </row>
    <row r="456" spans="1:8" x14ac:dyDescent="0.3">
      <c r="A456" s="81" t="s">
        <v>796</v>
      </c>
      <c r="B456" s="246">
        <v>10</v>
      </c>
      <c r="C456" s="259" t="s">
        <v>353</v>
      </c>
      <c r="D456" s="246"/>
      <c r="E456" s="246"/>
      <c r="F456" s="268">
        <f t="shared" ref="F456:H460" si="85">F457</f>
        <v>1388900</v>
      </c>
      <c r="G456" s="268">
        <f t="shared" si="85"/>
        <v>0</v>
      </c>
      <c r="H456" s="268">
        <f t="shared" si="85"/>
        <v>0</v>
      </c>
    </row>
    <row r="457" spans="1:8" ht="60" x14ac:dyDescent="0.3">
      <c r="A457" s="87" t="s">
        <v>797</v>
      </c>
      <c r="B457" s="248">
        <v>10</v>
      </c>
      <c r="C457" s="253" t="s">
        <v>353</v>
      </c>
      <c r="D457" s="253" t="s">
        <v>382</v>
      </c>
      <c r="E457" s="248"/>
      <c r="F457" s="269">
        <f t="shared" si="85"/>
        <v>1388900</v>
      </c>
      <c r="G457" s="269">
        <f t="shared" si="85"/>
        <v>0</v>
      </c>
      <c r="H457" s="269">
        <f t="shared" si="85"/>
        <v>0</v>
      </c>
    </row>
    <row r="458" spans="1:8" ht="72" x14ac:dyDescent="0.3">
      <c r="A458" s="87" t="s">
        <v>798</v>
      </c>
      <c r="B458" s="248">
        <v>10</v>
      </c>
      <c r="C458" s="253" t="s">
        <v>353</v>
      </c>
      <c r="D458" s="248" t="s">
        <v>384</v>
      </c>
      <c r="E458" s="248"/>
      <c r="F458" s="269">
        <f t="shared" si="85"/>
        <v>1388900</v>
      </c>
      <c r="G458" s="269">
        <f t="shared" si="85"/>
        <v>0</v>
      </c>
      <c r="H458" s="269">
        <f t="shared" si="85"/>
        <v>0</v>
      </c>
    </row>
    <row r="459" spans="1:8" ht="48" x14ac:dyDescent="0.3">
      <c r="A459" s="87" t="s">
        <v>799</v>
      </c>
      <c r="B459" s="248">
        <v>10</v>
      </c>
      <c r="C459" s="253" t="s">
        <v>353</v>
      </c>
      <c r="D459" s="248" t="s">
        <v>800</v>
      </c>
      <c r="E459" s="248"/>
      <c r="F459" s="269">
        <f t="shared" si="85"/>
        <v>1388900</v>
      </c>
      <c r="G459" s="269">
        <f t="shared" si="85"/>
        <v>0</v>
      </c>
      <c r="H459" s="269">
        <f t="shared" si="85"/>
        <v>0</v>
      </c>
    </row>
    <row r="460" spans="1:8" ht="24" x14ac:dyDescent="0.3">
      <c r="A460" s="87" t="s">
        <v>801</v>
      </c>
      <c r="B460" s="248">
        <v>10</v>
      </c>
      <c r="C460" s="253" t="s">
        <v>353</v>
      </c>
      <c r="D460" s="248" t="s">
        <v>802</v>
      </c>
      <c r="E460" s="248"/>
      <c r="F460" s="269">
        <f t="shared" si="85"/>
        <v>1388900</v>
      </c>
      <c r="G460" s="269">
        <f t="shared" si="85"/>
        <v>0</v>
      </c>
      <c r="H460" s="269">
        <f t="shared" si="85"/>
        <v>0</v>
      </c>
    </row>
    <row r="461" spans="1:8" ht="24" x14ac:dyDescent="0.3">
      <c r="A461" s="86" t="s">
        <v>512</v>
      </c>
      <c r="B461" s="248">
        <v>10</v>
      </c>
      <c r="C461" s="254" t="s">
        <v>353</v>
      </c>
      <c r="D461" s="248" t="s">
        <v>802</v>
      </c>
      <c r="E461" s="254" t="s">
        <v>803</v>
      </c>
      <c r="F461" s="276">
        <v>1388900</v>
      </c>
      <c r="G461" s="271">
        <v>0</v>
      </c>
      <c r="H461" s="271">
        <v>0</v>
      </c>
    </row>
    <row r="462" spans="1:8" x14ac:dyDescent="0.3">
      <c r="A462" s="81" t="s">
        <v>804</v>
      </c>
      <c r="B462" s="246">
        <v>10</v>
      </c>
      <c r="C462" s="259" t="s">
        <v>364</v>
      </c>
      <c r="D462" s="246"/>
      <c r="E462" s="246"/>
      <c r="F462" s="268">
        <f>+F463+F483</f>
        <v>13697469.609999999</v>
      </c>
      <c r="G462" s="268">
        <f>+G463+G483</f>
        <v>6508254</v>
      </c>
      <c r="H462" s="268">
        <f>+H463+H483</f>
        <v>6508254</v>
      </c>
    </row>
    <row r="463" spans="1:8" ht="36" x14ac:dyDescent="0.3">
      <c r="A463" s="87" t="s">
        <v>805</v>
      </c>
      <c r="B463" s="248">
        <v>10</v>
      </c>
      <c r="C463" s="253" t="s">
        <v>364</v>
      </c>
      <c r="D463" s="253" t="s">
        <v>382</v>
      </c>
      <c r="E463" s="248"/>
      <c r="F463" s="269">
        <f>F464</f>
        <v>6904136</v>
      </c>
      <c r="G463" s="269">
        <f>G464</f>
        <v>6508254</v>
      </c>
      <c r="H463" s="269">
        <f>H464</f>
        <v>6508254</v>
      </c>
    </row>
    <row r="464" spans="1:8" ht="60" x14ac:dyDescent="0.3">
      <c r="A464" s="87" t="s">
        <v>806</v>
      </c>
      <c r="B464" s="248">
        <v>10</v>
      </c>
      <c r="C464" s="253" t="s">
        <v>364</v>
      </c>
      <c r="D464" s="248" t="s">
        <v>384</v>
      </c>
      <c r="E464" s="248"/>
      <c r="F464" s="269">
        <f>F465+F472+F476+F480</f>
        <v>6904136</v>
      </c>
      <c r="G464" s="269">
        <f>G465+G472+G476+G480</f>
        <v>6508254</v>
      </c>
      <c r="H464" s="269">
        <f>H465+H472+H476+H480</f>
        <v>6508254</v>
      </c>
    </row>
    <row r="465" spans="1:8" ht="36" x14ac:dyDescent="0.3">
      <c r="A465" s="87" t="s">
        <v>807</v>
      </c>
      <c r="B465" s="253">
        <v>10</v>
      </c>
      <c r="C465" s="253" t="s">
        <v>364</v>
      </c>
      <c r="D465" s="248" t="s">
        <v>808</v>
      </c>
      <c r="E465" s="248"/>
      <c r="F465" s="269">
        <f>F466+F469</f>
        <v>6574784</v>
      </c>
      <c r="G465" s="269">
        <f>G466+G469</f>
        <v>6195779</v>
      </c>
      <c r="H465" s="269">
        <f>H466+H469</f>
        <v>6195779</v>
      </c>
    </row>
    <row r="466" spans="1:8" ht="24" x14ac:dyDescent="0.3">
      <c r="A466" s="87" t="s">
        <v>809</v>
      </c>
      <c r="B466" s="253">
        <v>10</v>
      </c>
      <c r="C466" s="253" t="s">
        <v>364</v>
      </c>
      <c r="D466" s="248" t="s">
        <v>810</v>
      </c>
      <c r="E466" s="248"/>
      <c r="F466" s="269">
        <f>F467+F468</f>
        <v>6239084</v>
      </c>
      <c r="G466" s="269">
        <f>G467+G468</f>
        <v>5860079</v>
      </c>
      <c r="H466" s="269">
        <f>H467+H468</f>
        <v>5860079</v>
      </c>
    </row>
    <row r="467" spans="1:8" ht="36" x14ac:dyDescent="0.3">
      <c r="A467" s="86" t="s">
        <v>373</v>
      </c>
      <c r="B467" s="253">
        <v>10</v>
      </c>
      <c r="C467" s="253" t="s">
        <v>364</v>
      </c>
      <c r="D467" s="248" t="s">
        <v>810</v>
      </c>
      <c r="E467" s="248">
        <v>200</v>
      </c>
      <c r="F467" s="269">
        <v>69600</v>
      </c>
      <c r="G467" s="271">
        <v>69600</v>
      </c>
      <c r="H467" s="271">
        <v>69600</v>
      </c>
    </row>
    <row r="468" spans="1:8" ht="24" x14ac:dyDescent="0.3">
      <c r="A468" s="87" t="s">
        <v>512</v>
      </c>
      <c r="B468" s="253">
        <v>10</v>
      </c>
      <c r="C468" s="253" t="s">
        <v>364</v>
      </c>
      <c r="D468" s="248" t="s">
        <v>810</v>
      </c>
      <c r="E468" s="248">
        <v>300</v>
      </c>
      <c r="F468" s="276">
        <v>6169484</v>
      </c>
      <c r="G468" s="271">
        <v>5790479</v>
      </c>
      <c r="H468" s="271">
        <v>5790479</v>
      </c>
    </row>
    <row r="469" spans="1:8" ht="24" x14ac:dyDescent="0.3">
      <c r="A469" s="87" t="s">
        <v>811</v>
      </c>
      <c r="B469" s="253">
        <v>10</v>
      </c>
      <c r="C469" s="253" t="s">
        <v>364</v>
      </c>
      <c r="D469" s="248" t="s">
        <v>812</v>
      </c>
      <c r="E469" s="248"/>
      <c r="F469" s="269">
        <f>F470+F471</f>
        <v>335700</v>
      </c>
      <c r="G469" s="269">
        <f>G470+G471</f>
        <v>335700</v>
      </c>
      <c r="H469" s="269">
        <f>H470+H471</f>
        <v>335700</v>
      </c>
    </row>
    <row r="470" spans="1:8" ht="24" x14ac:dyDescent="0.3">
      <c r="A470" s="86" t="s">
        <v>392</v>
      </c>
      <c r="B470" s="253">
        <v>10</v>
      </c>
      <c r="C470" s="253" t="s">
        <v>364</v>
      </c>
      <c r="D470" s="248" t="s">
        <v>812</v>
      </c>
      <c r="E470" s="248">
        <v>200</v>
      </c>
      <c r="F470" s="269">
        <v>5700</v>
      </c>
      <c r="G470" s="271">
        <v>5700</v>
      </c>
      <c r="H470" s="271">
        <v>5700</v>
      </c>
    </row>
    <row r="471" spans="1:8" ht="24" x14ac:dyDescent="0.3">
      <c r="A471" s="87" t="s">
        <v>512</v>
      </c>
      <c r="B471" s="253">
        <v>10</v>
      </c>
      <c r="C471" s="253" t="s">
        <v>364</v>
      </c>
      <c r="D471" s="248" t="s">
        <v>812</v>
      </c>
      <c r="E471" s="248">
        <v>300</v>
      </c>
      <c r="F471" s="270">
        <v>330000</v>
      </c>
      <c r="G471" s="271">
        <v>330000</v>
      </c>
      <c r="H471" s="271">
        <v>330000</v>
      </c>
    </row>
    <row r="472" spans="1:8" ht="36" x14ac:dyDescent="0.3">
      <c r="A472" s="87" t="s">
        <v>813</v>
      </c>
      <c r="B472" s="253">
        <v>10</v>
      </c>
      <c r="C472" s="253" t="s">
        <v>364</v>
      </c>
      <c r="D472" s="248" t="s">
        <v>814</v>
      </c>
      <c r="E472" s="248"/>
      <c r="F472" s="269">
        <f>F473</f>
        <v>85310</v>
      </c>
      <c r="G472" s="269">
        <f>G473</f>
        <v>78433</v>
      </c>
      <c r="H472" s="269">
        <f>H473</f>
        <v>78433</v>
      </c>
    </row>
    <row r="473" spans="1:8" ht="36" x14ac:dyDescent="0.3">
      <c r="A473" s="87" t="s">
        <v>815</v>
      </c>
      <c r="B473" s="253">
        <v>10</v>
      </c>
      <c r="C473" s="253" t="s">
        <v>364</v>
      </c>
      <c r="D473" s="248" t="s">
        <v>816</v>
      </c>
      <c r="E473" s="248"/>
      <c r="F473" s="269">
        <f>F474+F475</f>
        <v>85310</v>
      </c>
      <c r="G473" s="269">
        <f>G474+G475</f>
        <v>78433</v>
      </c>
      <c r="H473" s="269">
        <f>H474+H475</f>
        <v>78433</v>
      </c>
    </row>
    <row r="474" spans="1:8" ht="36" x14ac:dyDescent="0.3">
      <c r="A474" s="86" t="s">
        <v>373</v>
      </c>
      <c r="B474" s="253">
        <v>10</v>
      </c>
      <c r="C474" s="253" t="s">
        <v>364</v>
      </c>
      <c r="D474" s="248" t="s">
        <v>816</v>
      </c>
      <c r="E474" s="248">
        <v>200</v>
      </c>
      <c r="F474" s="269">
        <v>1050</v>
      </c>
      <c r="G474" s="271">
        <v>1050</v>
      </c>
      <c r="H474" s="271">
        <v>1050</v>
      </c>
    </row>
    <row r="475" spans="1:8" ht="24" x14ac:dyDescent="0.3">
      <c r="A475" s="87" t="s">
        <v>512</v>
      </c>
      <c r="B475" s="253">
        <v>10</v>
      </c>
      <c r="C475" s="253" t="s">
        <v>364</v>
      </c>
      <c r="D475" s="248" t="s">
        <v>816</v>
      </c>
      <c r="E475" s="248">
        <v>300</v>
      </c>
      <c r="F475" s="276">
        <v>84260</v>
      </c>
      <c r="G475" s="271">
        <v>77383</v>
      </c>
      <c r="H475" s="271">
        <v>77383</v>
      </c>
    </row>
    <row r="476" spans="1:8" ht="48" x14ac:dyDescent="0.3">
      <c r="A476" s="87" t="s">
        <v>817</v>
      </c>
      <c r="B476" s="253">
        <v>10</v>
      </c>
      <c r="C476" s="253" t="s">
        <v>364</v>
      </c>
      <c r="D476" s="248" t="s">
        <v>818</v>
      </c>
      <c r="E476" s="248"/>
      <c r="F476" s="269">
        <f>F477</f>
        <v>234042</v>
      </c>
      <c r="G476" s="269">
        <f>G477</f>
        <v>234042</v>
      </c>
      <c r="H476" s="269">
        <f>H477</f>
        <v>234042</v>
      </c>
    </row>
    <row r="477" spans="1:8" ht="48" x14ac:dyDescent="0.3">
      <c r="A477" s="89" t="s">
        <v>819</v>
      </c>
      <c r="B477" s="253">
        <v>10</v>
      </c>
      <c r="C477" s="253" t="s">
        <v>364</v>
      </c>
      <c r="D477" s="253" t="s">
        <v>820</v>
      </c>
      <c r="E477" s="248"/>
      <c r="F477" s="269">
        <f>F478+F479</f>
        <v>234042</v>
      </c>
      <c r="G477" s="269">
        <f>G478+G479</f>
        <v>234042</v>
      </c>
      <c r="H477" s="269">
        <f>H478+H479</f>
        <v>234042</v>
      </c>
    </row>
    <row r="478" spans="1:8" ht="36" x14ac:dyDescent="0.3">
      <c r="A478" s="86" t="s">
        <v>373</v>
      </c>
      <c r="B478" s="253">
        <v>10</v>
      </c>
      <c r="C478" s="253" t="s">
        <v>364</v>
      </c>
      <c r="D478" s="253" t="s">
        <v>820</v>
      </c>
      <c r="E478" s="248">
        <v>200</v>
      </c>
      <c r="F478" s="269">
        <v>4000</v>
      </c>
      <c r="G478" s="271">
        <v>4000</v>
      </c>
      <c r="H478" s="271">
        <v>4000</v>
      </c>
    </row>
    <row r="479" spans="1:8" ht="24.75" customHeight="1" x14ac:dyDescent="0.3">
      <c r="A479" s="87" t="s">
        <v>512</v>
      </c>
      <c r="B479" s="253">
        <v>10</v>
      </c>
      <c r="C479" s="253" t="s">
        <v>364</v>
      </c>
      <c r="D479" s="253" t="s">
        <v>820</v>
      </c>
      <c r="E479" s="248">
        <v>300</v>
      </c>
      <c r="F479" s="270">
        <v>230042</v>
      </c>
      <c r="G479" s="271">
        <v>230042</v>
      </c>
      <c r="H479" s="271">
        <v>230042</v>
      </c>
    </row>
    <row r="480" spans="1:8" ht="36" x14ac:dyDescent="0.3">
      <c r="A480" s="87" t="s">
        <v>821</v>
      </c>
      <c r="B480" s="253">
        <v>10</v>
      </c>
      <c r="C480" s="253" t="s">
        <v>364</v>
      </c>
      <c r="D480" s="253" t="s">
        <v>822</v>
      </c>
      <c r="E480" s="248"/>
      <c r="F480" s="269">
        <f t="shared" ref="F480:H481" si="86">F481</f>
        <v>10000</v>
      </c>
      <c r="G480" s="269">
        <f t="shared" si="86"/>
        <v>0</v>
      </c>
      <c r="H480" s="269">
        <f t="shared" si="86"/>
        <v>0</v>
      </c>
    </row>
    <row r="481" spans="1:8" ht="36" x14ac:dyDescent="0.3">
      <c r="A481" s="87" t="s">
        <v>823</v>
      </c>
      <c r="B481" s="253">
        <v>10</v>
      </c>
      <c r="C481" s="253" t="s">
        <v>364</v>
      </c>
      <c r="D481" s="253" t="s">
        <v>824</v>
      </c>
      <c r="E481" s="248"/>
      <c r="F481" s="269">
        <f t="shared" si="86"/>
        <v>10000</v>
      </c>
      <c r="G481" s="269">
        <f t="shared" si="86"/>
        <v>0</v>
      </c>
      <c r="H481" s="269">
        <f t="shared" si="86"/>
        <v>0</v>
      </c>
    </row>
    <row r="482" spans="1:8" ht="36" x14ac:dyDescent="0.3">
      <c r="A482" s="87" t="s">
        <v>373</v>
      </c>
      <c r="B482" s="253">
        <v>10</v>
      </c>
      <c r="C482" s="253" t="s">
        <v>364</v>
      </c>
      <c r="D482" s="253" t="s">
        <v>824</v>
      </c>
      <c r="E482" s="248">
        <v>200</v>
      </c>
      <c r="F482" s="269">
        <v>10000</v>
      </c>
      <c r="G482" s="271"/>
      <c r="H482" s="271"/>
    </row>
    <row r="483" spans="1:8" ht="36" x14ac:dyDescent="0.3">
      <c r="A483" s="87" t="s">
        <v>825</v>
      </c>
      <c r="B483" s="253">
        <v>10</v>
      </c>
      <c r="C483" s="253" t="s">
        <v>364</v>
      </c>
      <c r="D483" s="253" t="s">
        <v>469</v>
      </c>
      <c r="E483" s="248"/>
      <c r="F483" s="269">
        <f>F484</f>
        <v>6793333.6100000003</v>
      </c>
      <c r="G483" s="269">
        <f>G484</f>
        <v>0</v>
      </c>
      <c r="H483" s="269">
        <f>H484</f>
        <v>0</v>
      </c>
    </row>
    <row r="484" spans="1:8" ht="48" x14ac:dyDescent="0.3">
      <c r="A484" s="87" t="s">
        <v>676</v>
      </c>
      <c r="B484" s="248">
        <v>10</v>
      </c>
      <c r="C484" s="253" t="s">
        <v>364</v>
      </c>
      <c r="D484" s="248" t="s">
        <v>645</v>
      </c>
      <c r="E484" s="248"/>
      <c r="F484" s="272">
        <f t="shared" ref="F484:H486" si="87">F485</f>
        <v>6793333.6100000003</v>
      </c>
      <c r="G484" s="272">
        <f t="shared" si="87"/>
        <v>0</v>
      </c>
      <c r="H484" s="272">
        <f t="shared" si="87"/>
        <v>0</v>
      </c>
    </row>
    <row r="485" spans="1:8" ht="36" x14ac:dyDescent="0.3">
      <c r="A485" s="87" t="s">
        <v>826</v>
      </c>
      <c r="B485" s="248">
        <v>10</v>
      </c>
      <c r="C485" s="253" t="s">
        <v>364</v>
      </c>
      <c r="D485" s="248" t="s">
        <v>688</v>
      </c>
      <c r="E485" s="248"/>
      <c r="F485" s="272">
        <f>F486+F490+F488</f>
        <v>6793333.6100000003</v>
      </c>
      <c r="G485" s="272">
        <f>G486+G490</f>
        <v>0</v>
      </c>
      <c r="H485" s="272">
        <f>H486+H490</f>
        <v>0</v>
      </c>
    </row>
    <row r="486" spans="1:8" ht="36" x14ac:dyDescent="0.3">
      <c r="A486" s="87" t="s">
        <v>690</v>
      </c>
      <c r="B486" s="248">
        <v>10</v>
      </c>
      <c r="C486" s="253" t="s">
        <v>364</v>
      </c>
      <c r="D486" s="248" t="s">
        <v>691</v>
      </c>
      <c r="E486" s="248"/>
      <c r="F486" s="272">
        <f t="shared" si="87"/>
        <v>5447700</v>
      </c>
      <c r="G486" s="272">
        <f t="shared" si="87"/>
        <v>0</v>
      </c>
      <c r="H486" s="272">
        <f t="shared" si="87"/>
        <v>0</v>
      </c>
    </row>
    <row r="487" spans="1:8" ht="24" x14ac:dyDescent="0.3">
      <c r="A487" s="87" t="s">
        <v>512</v>
      </c>
      <c r="B487" s="248">
        <v>10</v>
      </c>
      <c r="C487" s="253" t="s">
        <v>364</v>
      </c>
      <c r="D487" s="248" t="s">
        <v>691</v>
      </c>
      <c r="E487" s="248">
        <v>300</v>
      </c>
      <c r="F487" s="270">
        <v>5447700</v>
      </c>
      <c r="G487" s="271">
        <v>0</v>
      </c>
      <c r="H487" s="271">
        <v>0</v>
      </c>
    </row>
    <row r="488" spans="1:8" ht="84" x14ac:dyDescent="0.3">
      <c r="A488" s="118" t="s">
        <v>698</v>
      </c>
      <c r="B488" s="253" t="s">
        <v>543</v>
      </c>
      <c r="C488" s="253" t="s">
        <v>364</v>
      </c>
      <c r="D488" s="248" t="s">
        <v>699</v>
      </c>
      <c r="E488" s="248"/>
      <c r="F488" s="270">
        <f>F489</f>
        <v>116200</v>
      </c>
      <c r="G488" s="270">
        <f t="shared" ref="G488:H488" si="88">G489</f>
        <v>0</v>
      </c>
      <c r="H488" s="270">
        <f t="shared" si="88"/>
        <v>0</v>
      </c>
    </row>
    <row r="489" spans="1:8" ht="24" x14ac:dyDescent="0.3">
      <c r="A489" s="118" t="s">
        <v>512</v>
      </c>
      <c r="B489" s="253" t="s">
        <v>543</v>
      </c>
      <c r="C489" s="253" t="s">
        <v>364</v>
      </c>
      <c r="D489" s="248" t="s">
        <v>699</v>
      </c>
      <c r="E489" s="248">
        <v>300</v>
      </c>
      <c r="F489" s="270">
        <v>116200</v>
      </c>
      <c r="G489" s="270">
        <v>0</v>
      </c>
      <c r="H489" s="270">
        <v>0</v>
      </c>
    </row>
    <row r="490" spans="1:8" ht="72" x14ac:dyDescent="0.3">
      <c r="A490" s="87" t="s">
        <v>700</v>
      </c>
      <c r="B490" s="248">
        <v>10</v>
      </c>
      <c r="C490" s="253" t="s">
        <v>364</v>
      </c>
      <c r="D490" s="248" t="s">
        <v>701</v>
      </c>
      <c r="E490" s="248"/>
      <c r="F490" s="269">
        <f>F491</f>
        <v>1229433.6100000001</v>
      </c>
      <c r="G490" s="269">
        <f>G491</f>
        <v>0</v>
      </c>
      <c r="H490" s="269">
        <f>H491</f>
        <v>0</v>
      </c>
    </row>
    <row r="491" spans="1:8" ht="24" x14ac:dyDescent="0.3">
      <c r="A491" s="87" t="s">
        <v>512</v>
      </c>
      <c r="B491" s="248">
        <v>10</v>
      </c>
      <c r="C491" s="253" t="s">
        <v>364</v>
      </c>
      <c r="D491" s="248" t="s">
        <v>701</v>
      </c>
      <c r="E491" s="248">
        <v>300</v>
      </c>
      <c r="F491" s="270">
        <v>1229433.6100000001</v>
      </c>
      <c r="G491" s="271">
        <v>0</v>
      </c>
      <c r="H491" s="271">
        <v>0</v>
      </c>
    </row>
    <row r="492" spans="1:8" x14ac:dyDescent="0.3">
      <c r="A492" s="81" t="s">
        <v>827</v>
      </c>
      <c r="B492" s="246">
        <v>10</v>
      </c>
      <c r="C492" s="259" t="s">
        <v>380</v>
      </c>
      <c r="D492" s="246"/>
      <c r="E492" s="246"/>
      <c r="F492" s="268">
        <f>F493+F504</f>
        <v>5655454</v>
      </c>
      <c r="G492" s="268">
        <f>G493+G504</f>
        <v>10584043</v>
      </c>
      <c r="H492" s="268">
        <f>H493+H504</f>
        <v>16381863</v>
      </c>
    </row>
    <row r="493" spans="1:8" ht="48" x14ac:dyDescent="0.3">
      <c r="A493" s="87" t="s">
        <v>828</v>
      </c>
      <c r="B493" s="253" t="s">
        <v>543</v>
      </c>
      <c r="C493" s="253" t="s">
        <v>380</v>
      </c>
      <c r="D493" s="253" t="s">
        <v>382</v>
      </c>
      <c r="E493" s="248"/>
      <c r="F493" s="269">
        <f>F494+F500</f>
        <v>3952569</v>
      </c>
      <c r="G493" s="269">
        <f>G494+G500</f>
        <v>9516061</v>
      </c>
      <c r="H493" s="269">
        <f>H494+H500</f>
        <v>15313881</v>
      </c>
    </row>
    <row r="494" spans="1:8" ht="60" x14ac:dyDescent="0.3">
      <c r="A494" s="87" t="s">
        <v>806</v>
      </c>
      <c r="B494" s="253" t="s">
        <v>543</v>
      </c>
      <c r="C494" s="253" t="s">
        <v>380</v>
      </c>
      <c r="D494" s="252" t="s">
        <v>384</v>
      </c>
      <c r="E494" s="248"/>
      <c r="F494" s="269">
        <f>F495</f>
        <v>0</v>
      </c>
      <c r="G494" s="269">
        <f>G495</f>
        <v>5797819</v>
      </c>
      <c r="H494" s="269">
        <f>H495</f>
        <v>11595639</v>
      </c>
    </row>
    <row r="495" spans="1:8" ht="48" x14ac:dyDescent="0.3">
      <c r="A495" s="87" t="s">
        <v>385</v>
      </c>
      <c r="B495" s="253" t="s">
        <v>543</v>
      </c>
      <c r="C495" s="253" t="s">
        <v>380</v>
      </c>
      <c r="D495" s="252" t="s">
        <v>386</v>
      </c>
      <c r="E495" s="248"/>
      <c r="F495" s="271">
        <f>F498+F496</f>
        <v>0</v>
      </c>
      <c r="G495" s="271">
        <f t="shared" ref="G495:H495" si="89">G498+G496</f>
        <v>5797819</v>
      </c>
      <c r="H495" s="271">
        <f t="shared" si="89"/>
        <v>11595639</v>
      </c>
    </row>
    <row r="496" spans="1:8" ht="72" x14ac:dyDescent="0.3">
      <c r="A496" s="87" t="s">
        <v>387</v>
      </c>
      <c r="B496" s="253" t="s">
        <v>543</v>
      </c>
      <c r="C496" s="253" t="s">
        <v>380</v>
      </c>
      <c r="D496" s="252" t="s">
        <v>1087</v>
      </c>
      <c r="E496" s="248"/>
      <c r="F496" s="271">
        <f>F497</f>
        <v>0</v>
      </c>
      <c r="G496" s="271">
        <f t="shared" ref="G496:H496" si="90">G497</f>
        <v>5797819</v>
      </c>
      <c r="H496" s="271">
        <f t="shared" si="90"/>
        <v>11595639</v>
      </c>
    </row>
    <row r="497" spans="1:8" ht="36" x14ac:dyDescent="0.3">
      <c r="A497" s="87" t="s">
        <v>567</v>
      </c>
      <c r="B497" s="253" t="s">
        <v>543</v>
      </c>
      <c r="C497" s="253" t="s">
        <v>380</v>
      </c>
      <c r="D497" s="252" t="s">
        <v>1087</v>
      </c>
      <c r="E497" s="248">
        <v>400</v>
      </c>
      <c r="F497" s="271"/>
      <c r="G497" s="271">
        <v>5797819</v>
      </c>
      <c r="H497" s="271">
        <v>11595639</v>
      </c>
    </row>
    <row r="498" spans="1:8" ht="72" x14ac:dyDescent="0.3">
      <c r="A498" s="87" t="s">
        <v>387</v>
      </c>
      <c r="B498" s="253" t="s">
        <v>543</v>
      </c>
      <c r="C498" s="253" t="s">
        <v>380</v>
      </c>
      <c r="D498" s="248" t="s">
        <v>1088</v>
      </c>
      <c r="E498" s="248"/>
      <c r="F498" s="271">
        <f>F499</f>
        <v>0</v>
      </c>
      <c r="G498" s="271">
        <f t="shared" ref="G498:H498" si="91">G499</f>
        <v>0</v>
      </c>
      <c r="H498" s="271">
        <f t="shared" si="91"/>
        <v>0</v>
      </c>
    </row>
    <row r="499" spans="1:8" ht="36" x14ac:dyDescent="0.3">
      <c r="A499" s="87" t="s">
        <v>567</v>
      </c>
      <c r="B499" s="253" t="s">
        <v>543</v>
      </c>
      <c r="C499" s="253" t="s">
        <v>380</v>
      </c>
      <c r="D499" s="248" t="s">
        <v>1088</v>
      </c>
      <c r="E499" s="248">
        <v>400</v>
      </c>
      <c r="F499" s="271">
        <v>0</v>
      </c>
      <c r="G499" s="271"/>
      <c r="H499" s="271"/>
    </row>
    <row r="500" spans="1:8" ht="84" x14ac:dyDescent="0.3">
      <c r="A500" s="87" t="s">
        <v>829</v>
      </c>
      <c r="B500" s="248">
        <v>10</v>
      </c>
      <c r="C500" s="253" t="s">
        <v>380</v>
      </c>
      <c r="D500" s="252" t="s">
        <v>830</v>
      </c>
      <c r="E500" s="248"/>
      <c r="F500" s="269">
        <f t="shared" ref="F500:H502" si="92">F501</f>
        <v>3952569</v>
      </c>
      <c r="G500" s="269">
        <f t="shared" si="92"/>
        <v>3718242</v>
      </c>
      <c r="H500" s="269">
        <f t="shared" si="92"/>
        <v>3718242</v>
      </c>
    </row>
    <row r="501" spans="1:8" ht="72" x14ac:dyDescent="0.3">
      <c r="A501" s="87" t="s">
        <v>831</v>
      </c>
      <c r="B501" s="248">
        <v>10</v>
      </c>
      <c r="C501" s="253" t="s">
        <v>380</v>
      </c>
      <c r="D501" s="252" t="s">
        <v>832</v>
      </c>
      <c r="E501" s="248"/>
      <c r="F501" s="269">
        <f t="shared" si="92"/>
        <v>3952569</v>
      </c>
      <c r="G501" s="269">
        <f t="shared" si="92"/>
        <v>3718242</v>
      </c>
      <c r="H501" s="269">
        <f t="shared" si="92"/>
        <v>3718242</v>
      </c>
    </row>
    <row r="502" spans="1:8" ht="36" x14ac:dyDescent="0.3">
      <c r="A502" s="87" t="s">
        <v>833</v>
      </c>
      <c r="B502" s="248">
        <v>10</v>
      </c>
      <c r="C502" s="253" t="s">
        <v>380</v>
      </c>
      <c r="D502" s="248" t="s">
        <v>834</v>
      </c>
      <c r="E502" s="248"/>
      <c r="F502" s="269">
        <f t="shared" si="92"/>
        <v>3952569</v>
      </c>
      <c r="G502" s="269">
        <f t="shared" si="92"/>
        <v>3718242</v>
      </c>
      <c r="H502" s="269">
        <f t="shared" si="92"/>
        <v>3718242</v>
      </c>
    </row>
    <row r="503" spans="1:8" ht="24" x14ac:dyDescent="0.3">
      <c r="A503" s="87" t="s">
        <v>512</v>
      </c>
      <c r="B503" s="248">
        <v>10</v>
      </c>
      <c r="C503" s="253" t="s">
        <v>380</v>
      </c>
      <c r="D503" s="248" t="s">
        <v>834</v>
      </c>
      <c r="E503" s="248">
        <v>300</v>
      </c>
      <c r="F503" s="276">
        <v>3952569</v>
      </c>
      <c r="G503" s="271">
        <v>3718242</v>
      </c>
      <c r="H503" s="271">
        <v>3718242</v>
      </c>
    </row>
    <row r="504" spans="1:8" ht="48" x14ac:dyDescent="0.3">
      <c r="A504" s="87" t="s">
        <v>835</v>
      </c>
      <c r="B504" s="248">
        <v>10</v>
      </c>
      <c r="C504" s="253" t="s">
        <v>380</v>
      </c>
      <c r="D504" s="253" t="s">
        <v>469</v>
      </c>
      <c r="E504" s="248"/>
      <c r="F504" s="269">
        <f t="shared" ref="F504:H507" si="93">F505</f>
        <v>1702885</v>
      </c>
      <c r="G504" s="269">
        <f t="shared" si="93"/>
        <v>1067982</v>
      </c>
      <c r="H504" s="269">
        <f t="shared" si="93"/>
        <v>1067982</v>
      </c>
    </row>
    <row r="505" spans="1:8" ht="48" x14ac:dyDescent="0.3">
      <c r="A505" s="87" t="s">
        <v>836</v>
      </c>
      <c r="B505" s="248">
        <v>10</v>
      </c>
      <c r="C505" s="253" t="s">
        <v>380</v>
      </c>
      <c r="D505" s="248" t="s">
        <v>645</v>
      </c>
      <c r="E505" s="248"/>
      <c r="F505" s="269">
        <f t="shared" si="93"/>
        <v>1702885</v>
      </c>
      <c r="G505" s="269">
        <f t="shared" si="93"/>
        <v>1067982</v>
      </c>
      <c r="H505" s="269">
        <f t="shared" si="93"/>
        <v>1067982</v>
      </c>
    </row>
    <row r="506" spans="1:8" ht="24" x14ac:dyDescent="0.3">
      <c r="A506" s="87" t="s">
        <v>837</v>
      </c>
      <c r="B506" s="248">
        <v>10</v>
      </c>
      <c r="C506" s="253" t="s">
        <v>380</v>
      </c>
      <c r="D506" s="248" t="s">
        <v>654</v>
      </c>
      <c r="E506" s="248"/>
      <c r="F506" s="269">
        <f t="shared" si="93"/>
        <v>1702885</v>
      </c>
      <c r="G506" s="269">
        <f t="shared" si="93"/>
        <v>1067982</v>
      </c>
      <c r="H506" s="269">
        <f t="shared" si="93"/>
        <v>1067982</v>
      </c>
    </row>
    <row r="507" spans="1:8" ht="24" x14ac:dyDescent="0.3">
      <c r="A507" s="89" t="s">
        <v>838</v>
      </c>
      <c r="B507" s="248">
        <v>10</v>
      </c>
      <c r="C507" s="253" t="s">
        <v>380</v>
      </c>
      <c r="D507" s="248" t="s">
        <v>839</v>
      </c>
      <c r="E507" s="248"/>
      <c r="F507" s="269">
        <f t="shared" si="93"/>
        <v>1702885</v>
      </c>
      <c r="G507" s="269">
        <f t="shared" si="93"/>
        <v>1067982</v>
      </c>
      <c r="H507" s="269">
        <f t="shared" si="93"/>
        <v>1067982</v>
      </c>
    </row>
    <row r="508" spans="1:8" ht="24" x14ac:dyDescent="0.3">
      <c r="A508" s="87" t="s">
        <v>512</v>
      </c>
      <c r="B508" s="248">
        <v>10</v>
      </c>
      <c r="C508" s="253" t="s">
        <v>380</v>
      </c>
      <c r="D508" s="248" t="s">
        <v>839</v>
      </c>
      <c r="E508" s="248">
        <v>300</v>
      </c>
      <c r="F508" s="273">
        <v>1702885</v>
      </c>
      <c r="G508" s="271">
        <v>1067982</v>
      </c>
      <c r="H508" s="271">
        <v>1067982</v>
      </c>
    </row>
    <row r="509" spans="1:8" ht="22.8" x14ac:dyDescent="0.3">
      <c r="A509" s="81" t="s">
        <v>840</v>
      </c>
      <c r="B509" s="246">
        <v>10</v>
      </c>
      <c r="C509" s="259" t="s">
        <v>441</v>
      </c>
      <c r="D509" s="246"/>
      <c r="E509" s="246"/>
      <c r="F509" s="268">
        <f>F510+F519</f>
        <v>3823200</v>
      </c>
      <c r="G509" s="268">
        <f>G510+G519</f>
        <v>3823200</v>
      </c>
      <c r="H509" s="268">
        <f>H510+H519</f>
        <v>3823200</v>
      </c>
    </row>
    <row r="510" spans="1:8" ht="60" x14ac:dyDescent="0.3">
      <c r="A510" s="87" t="s">
        <v>797</v>
      </c>
      <c r="B510" s="248">
        <v>10</v>
      </c>
      <c r="C510" s="253" t="s">
        <v>441</v>
      </c>
      <c r="D510" s="253" t="s">
        <v>382</v>
      </c>
      <c r="E510" s="248"/>
      <c r="F510" s="269">
        <f>F511+F515</f>
        <v>3023200</v>
      </c>
      <c r="G510" s="269">
        <f>G511+G515</f>
        <v>3023200</v>
      </c>
      <c r="H510" s="269">
        <f>H511+H515</f>
        <v>3023200</v>
      </c>
    </row>
    <row r="511" spans="1:8" ht="48" x14ac:dyDescent="0.3">
      <c r="A511" s="97" t="s">
        <v>841</v>
      </c>
      <c r="B511" s="253" t="s">
        <v>543</v>
      </c>
      <c r="C511" s="253" t="s">
        <v>441</v>
      </c>
      <c r="D511" s="252" t="s">
        <v>842</v>
      </c>
      <c r="E511" s="248"/>
      <c r="F511" s="269">
        <f t="shared" ref="F511:H512" si="94">F512</f>
        <v>1889500</v>
      </c>
      <c r="G511" s="269">
        <f t="shared" si="94"/>
        <v>1889500</v>
      </c>
      <c r="H511" s="269">
        <f t="shared" si="94"/>
        <v>1889500</v>
      </c>
    </row>
    <row r="512" spans="1:8" ht="48" x14ac:dyDescent="0.3">
      <c r="A512" s="87" t="s">
        <v>843</v>
      </c>
      <c r="B512" s="253" t="s">
        <v>543</v>
      </c>
      <c r="C512" s="253" t="s">
        <v>441</v>
      </c>
      <c r="D512" s="252" t="s">
        <v>844</v>
      </c>
      <c r="E512" s="248"/>
      <c r="F512" s="269">
        <f>F513</f>
        <v>1889500</v>
      </c>
      <c r="G512" s="269">
        <f t="shared" si="94"/>
        <v>1889500</v>
      </c>
      <c r="H512" s="269">
        <f t="shared" si="94"/>
        <v>1889500</v>
      </c>
    </row>
    <row r="513" spans="1:8" ht="36" x14ac:dyDescent="0.3">
      <c r="A513" s="89" t="s">
        <v>845</v>
      </c>
      <c r="B513" s="253" t="s">
        <v>543</v>
      </c>
      <c r="C513" s="253" t="s">
        <v>441</v>
      </c>
      <c r="D513" s="248" t="s">
        <v>846</v>
      </c>
      <c r="E513" s="253"/>
      <c r="F513" s="269">
        <f>F514</f>
        <v>1889500</v>
      </c>
      <c r="G513" s="269">
        <f>G514</f>
        <v>1889500</v>
      </c>
      <c r="H513" s="269">
        <f>H514</f>
        <v>1889500</v>
      </c>
    </row>
    <row r="514" spans="1:8" ht="72" x14ac:dyDescent="0.3">
      <c r="A514" s="86" t="s">
        <v>362</v>
      </c>
      <c r="B514" s="248">
        <v>10</v>
      </c>
      <c r="C514" s="253" t="s">
        <v>441</v>
      </c>
      <c r="D514" s="248" t="s">
        <v>846</v>
      </c>
      <c r="E514" s="253" t="s">
        <v>409</v>
      </c>
      <c r="F514" s="269">
        <v>1889500</v>
      </c>
      <c r="G514" s="271">
        <v>1889500</v>
      </c>
      <c r="H514" s="271">
        <v>1889500</v>
      </c>
    </row>
    <row r="515" spans="1:8" ht="84" x14ac:dyDescent="0.3">
      <c r="A515" s="87" t="s">
        <v>829</v>
      </c>
      <c r="B515" s="253" t="s">
        <v>543</v>
      </c>
      <c r="C515" s="253" t="s">
        <v>441</v>
      </c>
      <c r="D515" s="253" t="s">
        <v>830</v>
      </c>
      <c r="E515" s="248"/>
      <c r="F515" s="269">
        <f>F516</f>
        <v>1133700</v>
      </c>
      <c r="G515" s="269">
        <f t="shared" ref="G515:H517" si="95">G516</f>
        <v>1133700</v>
      </c>
      <c r="H515" s="269">
        <f t="shared" si="95"/>
        <v>1133700</v>
      </c>
    </row>
    <row r="516" spans="1:8" ht="72" x14ac:dyDescent="0.3">
      <c r="A516" s="87" t="s">
        <v>847</v>
      </c>
      <c r="B516" s="253" t="s">
        <v>543</v>
      </c>
      <c r="C516" s="253" t="s">
        <v>441</v>
      </c>
      <c r="D516" s="253" t="s">
        <v>832</v>
      </c>
      <c r="E516" s="248"/>
      <c r="F516" s="269">
        <f>F517</f>
        <v>1133700</v>
      </c>
      <c r="G516" s="269">
        <f t="shared" si="95"/>
        <v>1133700</v>
      </c>
      <c r="H516" s="269">
        <f t="shared" si="95"/>
        <v>1133700</v>
      </c>
    </row>
    <row r="517" spans="1:8" ht="48" x14ac:dyDescent="0.3">
      <c r="A517" s="87" t="s">
        <v>848</v>
      </c>
      <c r="B517" s="253" t="s">
        <v>543</v>
      </c>
      <c r="C517" s="253" t="s">
        <v>441</v>
      </c>
      <c r="D517" s="253" t="s">
        <v>849</v>
      </c>
      <c r="E517" s="248"/>
      <c r="F517" s="269">
        <f>F518</f>
        <v>1133700</v>
      </c>
      <c r="G517" s="269">
        <f t="shared" si="95"/>
        <v>1133700</v>
      </c>
      <c r="H517" s="269">
        <f t="shared" si="95"/>
        <v>1133700</v>
      </c>
    </row>
    <row r="518" spans="1:8" ht="72" x14ac:dyDescent="0.3">
      <c r="A518" s="86" t="s">
        <v>362</v>
      </c>
      <c r="B518" s="253" t="s">
        <v>543</v>
      </c>
      <c r="C518" s="253" t="s">
        <v>441</v>
      </c>
      <c r="D518" s="253" t="s">
        <v>849</v>
      </c>
      <c r="E518" s="248">
        <v>100</v>
      </c>
      <c r="F518" s="269">
        <v>1133700</v>
      </c>
      <c r="G518" s="271">
        <v>1133700</v>
      </c>
      <c r="H518" s="271">
        <v>1133700</v>
      </c>
    </row>
    <row r="519" spans="1:8" ht="24" x14ac:dyDescent="0.3">
      <c r="A519" s="87" t="s">
        <v>420</v>
      </c>
      <c r="B519" s="248">
        <v>10</v>
      </c>
      <c r="C519" s="253" t="s">
        <v>441</v>
      </c>
      <c r="D519" s="248" t="s">
        <v>421</v>
      </c>
      <c r="E519" s="248"/>
      <c r="F519" s="272">
        <f t="shared" ref="F519:H520" si="96">F520</f>
        <v>800000</v>
      </c>
      <c r="G519" s="272">
        <f t="shared" si="96"/>
        <v>800000</v>
      </c>
      <c r="H519" s="272">
        <f t="shared" si="96"/>
        <v>800000</v>
      </c>
    </row>
    <row r="520" spans="1:8" ht="24" x14ac:dyDescent="0.3">
      <c r="A520" s="87" t="s">
        <v>422</v>
      </c>
      <c r="B520" s="248">
        <v>10</v>
      </c>
      <c r="C520" s="253" t="s">
        <v>441</v>
      </c>
      <c r="D520" s="248" t="s">
        <v>423</v>
      </c>
      <c r="E520" s="248"/>
      <c r="F520" s="272">
        <f t="shared" si="96"/>
        <v>800000</v>
      </c>
      <c r="G520" s="272">
        <f t="shared" si="96"/>
        <v>800000</v>
      </c>
      <c r="H520" s="272">
        <f t="shared" si="96"/>
        <v>800000</v>
      </c>
    </row>
    <row r="521" spans="1:8" ht="24" x14ac:dyDescent="0.3">
      <c r="A521" s="87" t="s">
        <v>360</v>
      </c>
      <c r="B521" s="248">
        <v>10</v>
      </c>
      <c r="C521" s="253" t="s">
        <v>441</v>
      </c>
      <c r="D521" s="248" t="s">
        <v>424</v>
      </c>
      <c r="E521" s="248"/>
      <c r="F521" s="272">
        <f>F523+F522</f>
        <v>800000</v>
      </c>
      <c r="G521" s="272">
        <f>G523+G522</f>
        <v>800000</v>
      </c>
      <c r="H521" s="272">
        <f>H523+H522</f>
        <v>800000</v>
      </c>
    </row>
    <row r="522" spans="1:8" ht="70.5" customHeight="1" x14ac:dyDescent="0.3">
      <c r="A522" s="87" t="s">
        <v>362</v>
      </c>
      <c r="B522" s="248">
        <v>10</v>
      </c>
      <c r="C522" s="253" t="s">
        <v>441</v>
      </c>
      <c r="D522" s="248" t="s">
        <v>424</v>
      </c>
      <c r="E522" s="248">
        <v>100</v>
      </c>
      <c r="F522" s="277">
        <v>800000</v>
      </c>
      <c r="G522" s="278">
        <v>800000</v>
      </c>
      <c r="H522" s="278">
        <v>800000</v>
      </c>
    </row>
    <row r="523" spans="1:8" ht="36" x14ac:dyDescent="0.3">
      <c r="A523" s="86" t="s">
        <v>373</v>
      </c>
      <c r="B523" s="248">
        <v>10</v>
      </c>
      <c r="C523" s="253" t="s">
        <v>441</v>
      </c>
      <c r="D523" s="248" t="s">
        <v>424</v>
      </c>
      <c r="E523" s="248">
        <v>200</v>
      </c>
      <c r="F523" s="272"/>
      <c r="G523" s="271"/>
      <c r="H523" s="271"/>
    </row>
    <row r="524" spans="1:8" x14ac:dyDescent="0.3">
      <c r="A524" s="81" t="s">
        <v>850</v>
      </c>
      <c r="B524" s="246">
        <v>11</v>
      </c>
      <c r="C524" s="259" t="s">
        <v>541</v>
      </c>
      <c r="D524" s="246"/>
      <c r="E524" s="246"/>
      <c r="F524" s="268">
        <f>F525+F540</f>
        <v>13824000</v>
      </c>
      <c r="G524" s="268">
        <f>G525+G540</f>
        <v>12821000</v>
      </c>
      <c r="H524" s="268">
        <f>H525+H540</f>
        <v>12821000</v>
      </c>
    </row>
    <row r="525" spans="1:8" x14ac:dyDescent="0.3">
      <c r="A525" s="81" t="s">
        <v>851</v>
      </c>
      <c r="B525" s="246">
        <v>11</v>
      </c>
      <c r="C525" s="259" t="s">
        <v>355</v>
      </c>
      <c r="D525" s="259"/>
      <c r="E525" s="246"/>
      <c r="F525" s="268">
        <f t="shared" ref="F525:H528" si="97">F526</f>
        <v>500000</v>
      </c>
      <c r="G525" s="268">
        <f t="shared" si="97"/>
        <v>200000</v>
      </c>
      <c r="H525" s="268">
        <f t="shared" si="97"/>
        <v>200000</v>
      </c>
    </row>
    <row r="526" spans="1:8" ht="72" x14ac:dyDescent="0.3">
      <c r="A526" s="87" t="s">
        <v>852</v>
      </c>
      <c r="B526" s="248">
        <v>11</v>
      </c>
      <c r="C526" s="253" t="s">
        <v>355</v>
      </c>
      <c r="D526" s="253" t="s">
        <v>743</v>
      </c>
      <c r="E526" s="248"/>
      <c r="F526" s="269">
        <f t="shared" si="97"/>
        <v>500000</v>
      </c>
      <c r="G526" s="269">
        <f t="shared" si="97"/>
        <v>200000</v>
      </c>
      <c r="H526" s="269">
        <f t="shared" si="97"/>
        <v>200000</v>
      </c>
    </row>
    <row r="527" spans="1:8" ht="106.5" customHeight="1" x14ac:dyDescent="0.3">
      <c r="A527" s="87" t="s">
        <v>853</v>
      </c>
      <c r="B527" s="248">
        <v>11</v>
      </c>
      <c r="C527" s="253" t="s">
        <v>355</v>
      </c>
      <c r="D527" s="253" t="s">
        <v>854</v>
      </c>
      <c r="E527" s="248"/>
      <c r="F527" s="269">
        <f>F528+F533+F537</f>
        <v>500000</v>
      </c>
      <c r="G527" s="269">
        <f>G528+G533+G537</f>
        <v>200000</v>
      </c>
      <c r="H527" s="269">
        <f>H528+H533+H537</f>
        <v>200000</v>
      </c>
    </row>
    <row r="528" spans="1:8" ht="60" x14ac:dyDescent="0.3">
      <c r="A528" s="87" t="s">
        <v>855</v>
      </c>
      <c r="B528" s="248">
        <v>11</v>
      </c>
      <c r="C528" s="253" t="s">
        <v>355</v>
      </c>
      <c r="D528" s="248" t="s">
        <v>856</v>
      </c>
      <c r="E528" s="248"/>
      <c r="F528" s="269">
        <f t="shared" si="97"/>
        <v>0</v>
      </c>
      <c r="G528" s="269">
        <f t="shared" si="97"/>
        <v>0</v>
      </c>
      <c r="H528" s="269">
        <f t="shared" si="97"/>
        <v>0</v>
      </c>
    </row>
    <row r="529" spans="1:8" ht="36" x14ac:dyDescent="0.3">
      <c r="A529" s="97" t="s">
        <v>518</v>
      </c>
      <c r="B529" s="248">
        <v>11</v>
      </c>
      <c r="C529" s="253" t="s">
        <v>355</v>
      </c>
      <c r="D529" s="248" t="s">
        <v>857</v>
      </c>
      <c r="E529" s="248"/>
      <c r="F529" s="269">
        <f>F530+F531+F532</f>
        <v>0</v>
      </c>
      <c r="G529" s="269">
        <f>G530+G531+G532</f>
        <v>0</v>
      </c>
      <c r="H529" s="269">
        <f>H530+H531+H532</f>
        <v>0</v>
      </c>
    </row>
    <row r="530" spans="1:8" ht="72" x14ac:dyDescent="0.3">
      <c r="A530" s="97" t="s">
        <v>362</v>
      </c>
      <c r="B530" s="248">
        <v>11</v>
      </c>
      <c r="C530" s="253" t="s">
        <v>355</v>
      </c>
      <c r="D530" s="248" t="s">
        <v>857</v>
      </c>
      <c r="E530" s="248">
        <v>100</v>
      </c>
      <c r="F530" s="270"/>
      <c r="G530" s="270"/>
      <c r="H530" s="270"/>
    </row>
    <row r="531" spans="1:8" ht="36" x14ac:dyDescent="0.3">
      <c r="A531" s="97" t="s">
        <v>373</v>
      </c>
      <c r="B531" s="248">
        <v>11</v>
      </c>
      <c r="C531" s="253" t="s">
        <v>355</v>
      </c>
      <c r="D531" s="248" t="s">
        <v>857</v>
      </c>
      <c r="E531" s="248">
        <v>200</v>
      </c>
      <c r="F531" s="270"/>
      <c r="G531" s="270"/>
      <c r="H531" s="270"/>
    </row>
    <row r="532" spans="1:8" x14ac:dyDescent="0.3">
      <c r="A532" s="86" t="s">
        <v>425</v>
      </c>
      <c r="B532" s="248">
        <v>11</v>
      </c>
      <c r="C532" s="253" t="s">
        <v>355</v>
      </c>
      <c r="D532" s="248" t="s">
        <v>857</v>
      </c>
      <c r="E532" s="248">
        <v>800</v>
      </c>
      <c r="F532" s="273"/>
      <c r="G532" s="273"/>
      <c r="H532" s="273"/>
    </row>
    <row r="533" spans="1:8" ht="36" x14ac:dyDescent="0.3">
      <c r="A533" s="87" t="s">
        <v>858</v>
      </c>
      <c r="B533" s="248">
        <v>11</v>
      </c>
      <c r="C533" s="253" t="s">
        <v>355</v>
      </c>
      <c r="D533" s="248" t="s">
        <v>859</v>
      </c>
      <c r="E533" s="248"/>
      <c r="F533" s="269">
        <f t="shared" ref="F533:H534" si="98">F534</f>
        <v>300000</v>
      </c>
      <c r="G533" s="269">
        <f t="shared" si="98"/>
        <v>100000</v>
      </c>
      <c r="H533" s="269">
        <f t="shared" si="98"/>
        <v>100000</v>
      </c>
    </row>
    <row r="534" spans="1:8" ht="60" x14ac:dyDescent="0.3">
      <c r="A534" s="87" t="s">
        <v>860</v>
      </c>
      <c r="B534" s="248">
        <v>11</v>
      </c>
      <c r="C534" s="253" t="s">
        <v>355</v>
      </c>
      <c r="D534" s="248" t="s">
        <v>861</v>
      </c>
      <c r="E534" s="248"/>
      <c r="F534" s="269">
        <f t="shared" si="98"/>
        <v>300000</v>
      </c>
      <c r="G534" s="269">
        <f t="shared" si="98"/>
        <v>100000</v>
      </c>
      <c r="H534" s="269">
        <f t="shared" si="98"/>
        <v>100000</v>
      </c>
    </row>
    <row r="535" spans="1:8" ht="36" x14ac:dyDescent="0.3">
      <c r="A535" s="86" t="s">
        <v>373</v>
      </c>
      <c r="B535" s="248">
        <v>11</v>
      </c>
      <c r="C535" s="253" t="s">
        <v>355</v>
      </c>
      <c r="D535" s="248" t="s">
        <v>862</v>
      </c>
      <c r="E535" s="248">
        <v>200</v>
      </c>
      <c r="F535" s="269">
        <v>300000</v>
      </c>
      <c r="G535" s="271">
        <v>100000</v>
      </c>
      <c r="H535" s="271">
        <v>100000</v>
      </c>
    </row>
    <row r="536" spans="1:8" x14ac:dyDescent="0.3">
      <c r="A536" s="86" t="s">
        <v>425</v>
      </c>
      <c r="B536" s="248">
        <v>11</v>
      </c>
      <c r="C536" s="253" t="s">
        <v>355</v>
      </c>
      <c r="D536" s="248" t="s">
        <v>862</v>
      </c>
      <c r="E536" s="248">
        <v>800</v>
      </c>
      <c r="F536" s="269">
        <v>0</v>
      </c>
      <c r="G536" s="271">
        <v>0</v>
      </c>
      <c r="H536" s="271">
        <v>0</v>
      </c>
    </row>
    <row r="537" spans="1:8" ht="60" x14ac:dyDescent="0.3">
      <c r="A537" s="86" t="s">
        <v>863</v>
      </c>
      <c r="B537" s="248">
        <v>11</v>
      </c>
      <c r="C537" s="253" t="s">
        <v>355</v>
      </c>
      <c r="D537" s="248" t="s">
        <v>864</v>
      </c>
      <c r="E537" s="248"/>
      <c r="F537" s="269">
        <f t="shared" ref="F537:H538" si="99">F538</f>
        <v>200000</v>
      </c>
      <c r="G537" s="269">
        <f t="shared" si="99"/>
        <v>100000</v>
      </c>
      <c r="H537" s="269">
        <f t="shared" si="99"/>
        <v>100000</v>
      </c>
    </row>
    <row r="538" spans="1:8" ht="60" x14ac:dyDescent="0.3">
      <c r="A538" s="87" t="s">
        <v>865</v>
      </c>
      <c r="B538" s="248">
        <v>11</v>
      </c>
      <c r="C538" s="253" t="s">
        <v>355</v>
      </c>
      <c r="D538" s="248" t="s">
        <v>866</v>
      </c>
      <c r="E538" s="248"/>
      <c r="F538" s="269">
        <f t="shared" si="99"/>
        <v>200000</v>
      </c>
      <c r="G538" s="269">
        <f t="shared" si="99"/>
        <v>100000</v>
      </c>
      <c r="H538" s="269">
        <f t="shared" si="99"/>
        <v>100000</v>
      </c>
    </row>
    <row r="539" spans="1:8" ht="36" x14ac:dyDescent="0.3">
      <c r="A539" s="86" t="s">
        <v>373</v>
      </c>
      <c r="B539" s="248">
        <v>11</v>
      </c>
      <c r="C539" s="253" t="s">
        <v>355</v>
      </c>
      <c r="D539" s="248" t="s">
        <v>866</v>
      </c>
      <c r="E539" s="248">
        <v>200</v>
      </c>
      <c r="F539" s="269">
        <v>200000</v>
      </c>
      <c r="G539" s="271">
        <v>100000</v>
      </c>
      <c r="H539" s="271">
        <v>100000</v>
      </c>
    </row>
    <row r="540" spans="1:8" x14ac:dyDescent="0.3">
      <c r="A540" s="103" t="s">
        <v>867</v>
      </c>
      <c r="B540" s="260" t="s">
        <v>459</v>
      </c>
      <c r="C540" s="260" t="s">
        <v>364</v>
      </c>
      <c r="D540" s="260"/>
      <c r="E540" s="260"/>
      <c r="F540" s="269">
        <f t="shared" ref="F540:H543" si="100">F541</f>
        <v>13324000</v>
      </c>
      <c r="G540" s="269">
        <f t="shared" si="100"/>
        <v>12621000</v>
      </c>
      <c r="H540" s="269">
        <f t="shared" si="100"/>
        <v>12621000</v>
      </c>
    </row>
    <row r="541" spans="1:8" ht="72" x14ac:dyDescent="0.3">
      <c r="A541" s="87" t="s">
        <v>742</v>
      </c>
      <c r="B541" s="260" t="s">
        <v>459</v>
      </c>
      <c r="C541" s="260" t="s">
        <v>364</v>
      </c>
      <c r="D541" s="260" t="s">
        <v>743</v>
      </c>
      <c r="E541" s="260"/>
      <c r="F541" s="269">
        <f t="shared" si="100"/>
        <v>13324000</v>
      </c>
      <c r="G541" s="269">
        <f t="shared" si="100"/>
        <v>12621000</v>
      </c>
      <c r="H541" s="269">
        <f t="shared" si="100"/>
        <v>12621000</v>
      </c>
    </row>
    <row r="542" spans="1:8" ht="96" x14ac:dyDescent="0.3">
      <c r="A542" s="86" t="s">
        <v>868</v>
      </c>
      <c r="B542" s="260" t="s">
        <v>459</v>
      </c>
      <c r="C542" s="260" t="s">
        <v>364</v>
      </c>
      <c r="D542" s="260" t="s">
        <v>854</v>
      </c>
      <c r="E542" s="260"/>
      <c r="F542" s="269">
        <f t="shared" si="100"/>
        <v>13324000</v>
      </c>
      <c r="G542" s="269">
        <f t="shared" si="100"/>
        <v>12621000</v>
      </c>
      <c r="H542" s="269">
        <f t="shared" si="100"/>
        <v>12621000</v>
      </c>
    </row>
    <row r="543" spans="1:8" ht="48" x14ac:dyDescent="0.3">
      <c r="A543" s="104" t="s">
        <v>869</v>
      </c>
      <c r="B543" s="261" t="s">
        <v>459</v>
      </c>
      <c r="C543" s="261" t="s">
        <v>364</v>
      </c>
      <c r="D543" s="261" t="s">
        <v>856</v>
      </c>
      <c r="E543" s="261"/>
      <c r="F543" s="269">
        <f t="shared" si="100"/>
        <v>13324000</v>
      </c>
      <c r="G543" s="269">
        <f t="shared" si="100"/>
        <v>12621000</v>
      </c>
      <c r="H543" s="269">
        <f t="shared" si="100"/>
        <v>12621000</v>
      </c>
    </row>
    <row r="544" spans="1:8" ht="36" x14ac:dyDescent="0.3">
      <c r="A544" s="87" t="s">
        <v>518</v>
      </c>
      <c r="B544" s="260" t="s">
        <v>459</v>
      </c>
      <c r="C544" s="260" t="s">
        <v>364</v>
      </c>
      <c r="D544" s="260" t="s">
        <v>857</v>
      </c>
      <c r="E544" s="260"/>
      <c r="F544" s="269">
        <f>F545+F546+F547</f>
        <v>13324000</v>
      </c>
      <c r="G544" s="269">
        <f>G545+G546+G547</f>
        <v>12621000</v>
      </c>
      <c r="H544" s="269">
        <f>H545+H546+H547</f>
        <v>12621000</v>
      </c>
    </row>
    <row r="545" spans="1:8" ht="72" x14ac:dyDescent="0.3">
      <c r="A545" s="87" t="s">
        <v>362</v>
      </c>
      <c r="B545" s="260" t="s">
        <v>459</v>
      </c>
      <c r="C545" s="260" t="s">
        <v>364</v>
      </c>
      <c r="D545" s="260" t="s">
        <v>857</v>
      </c>
      <c r="E545" s="260" t="s">
        <v>409</v>
      </c>
      <c r="F545" s="266">
        <v>5691000</v>
      </c>
      <c r="G545" s="266">
        <v>6301000</v>
      </c>
      <c r="H545" s="266">
        <v>6301000</v>
      </c>
    </row>
    <row r="546" spans="1:8" ht="36" x14ac:dyDescent="0.3">
      <c r="A546" s="87" t="s">
        <v>373</v>
      </c>
      <c r="B546" s="260" t="s">
        <v>459</v>
      </c>
      <c r="C546" s="260" t="s">
        <v>364</v>
      </c>
      <c r="D546" s="260" t="s">
        <v>857</v>
      </c>
      <c r="E546" s="260" t="s">
        <v>526</v>
      </c>
      <c r="F546" s="266">
        <v>2813000</v>
      </c>
      <c r="G546" s="279" t="s">
        <v>870</v>
      </c>
      <c r="H546" s="279" t="s">
        <v>870</v>
      </c>
    </row>
    <row r="547" spans="1:8" x14ac:dyDescent="0.3">
      <c r="A547" s="87" t="s">
        <v>425</v>
      </c>
      <c r="B547" s="260" t="s">
        <v>459</v>
      </c>
      <c r="C547" s="260" t="s">
        <v>364</v>
      </c>
      <c r="D547" s="260" t="s">
        <v>857</v>
      </c>
      <c r="E547" s="260" t="s">
        <v>527</v>
      </c>
      <c r="F547" s="266">
        <v>4820000</v>
      </c>
      <c r="G547" s="266" t="s">
        <v>871</v>
      </c>
      <c r="H547" s="266" t="s">
        <v>871</v>
      </c>
    </row>
    <row r="548" spans="1:8" ht="45.6" x14ac:dyDescent="0.3">
      <c r="A548" s="83" t="s">
        <v>872</v>
      </c>
      <c r="B548" s="246">
        <v>14</v>
      </c>
      <c r="C548" s="259" t="s">
        <v>541</v>
      </c>
      <c r="D548" s="246"/>
      <c r="E548" s="246"/>
      <c r="F548" s="268">
        <f>F549</f>
        <v>9191248</v>
      </c>
      <c r="G548" s="268">
        <f>G549</f>
        <v>7904473</v>
      </c>
      <c r="H548" s="268">
        <f>H549</f>
        <v>7352998</v>
      </c>
    </row>
    <row r="549" spans="1:8" ht="36" x14ac:dyDescent="0.3">
      <c r="A549" s="87" t="s">
        <v>873</v>
      </c>
      <c r="B549" s="248">
        <v>14</v>
      </c>
      <c r="C549" s="253" t="s">
        <v>353</v>
      </c>
      <c r="D549" s="248"/>
      <c r="E549" s="248"/>
      <c r="F549" s="269">
        <f t="shared" ref="F549:H553" si="101">F550</f>
        <v>9191248</v>
      </c>
      <c r="G549" s="269">
        <f t="shared" si="101"/>
        <v>7904473</v>
      </c>
      <c r="H549" s="269">
        <f t="shared" si="101"/>
        <v>7352998</v>
      </c>
    </row>
    <row r="550" spans="1:8" ht="96" x14ac:dyDescent="0.3">
      <c r="A550" s="87" t="s">
        <v>874</v>
      </c>
      <c r="B550" s="248">
        <v>14</v>
      </c>
      <c r="C550" s="253" t="s">
        <v>353</v>
      </c>
      <c r="D550" s="248" t="s">
        <v>443</v>
      </c>
      <c r="E550" s="248"/>
      <c r="F550" s="269">
        <f t="shared" si="101"/>
        <v>9191248</v>
      </c>
      <c r="G550" s="269">
        <f t="shared" si="101"/>
        <v>7904473</v>
      </c>
      <c r="H550" s="269">
        <f t="shared" si="101"/>
        <v>7352998</v>
      </c>
    </row>
    <row r="551" spans="1:8" ht="36" x14ac:dyDescent="0.3">
      <c r="A551" s="86" t="s">
        <v>875</v>
      </c>
      <c r="B551" s="248">
        <v>14</v>
      </c>
      <c r="C551" s="253" t="s">
        <v>353</v>
      </c>
      <c r="D551" s="252" t="s">
        <v>876</v>
      </c>
      <c r="E551" s="248"/>
      <c r="F551" s="269">
        <f>F552+F555</f>
        <v>9191248</v>
      </c>
      <c r="G551" s="269">
        <f t="shared" si="101"/>
        <v>7904473</v>
      </c>
      <c r="H551" s="269">
        <f t="shared" si="101"/>
        <v>7352998</v>
      </c>
    </row>
    <row r="552" spans="1:8" ht="36" x14ac:dyDescent="0.3">
      <c r="A552" s="87" t="s">
        <v>877</v>
      </c>
      <c r="B552" s="248">
        <v>14</v>
      </c>
      <c r="C552" s="253" t="s">
        <v>353</v>
      </c>
      <c r="D552" s="252" t="s">
        <v>878</v>
      </c>
      <c r="E552" s="248"/>
      <c r="F552" s="269">
        <f t="shared" si="101"/>
        <v>9191248</v>
      </c>
      <c r="G552" s="269">
        <f t="shared" si="101"/>
        <v>7904473</v>
      </c>
      <c r="H552" s="269">
        <f t="shared" si="101"/>
        <v>7352998</v>
      </c>
    </row>
    <row r="553" spans="1:8" ht="60" x14ac:dyDescent="0.3">
      <c r="A553" s="105" t="s">
        <v>879</v>
      </c>
      <c r="B553" s="248">
        <v>14</v>
      </c>
      <c r="C553" s="253" t="s">
        <v>353</v>
      </c>
      <c r="D553" s="252" t="s">
        <v>880</v>
      </c>
      <c r="E553" s="248"/>
      <c r="F553" s="269">
        <f t="shared" si="101"/>
        <v>9191248</v>
      </c>
      <c r="G553" s="269">
        <f t="shared" si="101"/>
        <v>7904473</v>
      </c>
      <c r="H553" s="269">
        <f t="shared" si="101"/>
        <v>7352998</v>
      </c>
    </row>
    <row r="554" spans="1:8" x14ac:dyDescent="0.3">
      <c r="A554" s="86" t="s">
        <v>595</v>
      </c>
      <c r="B554" s="248">
        <v>14</v>
      </c>
      <c r="C554" s="253" t="s">
        <v>353</v>
      </c>
      <c r="D554" s="252" t="s">
        <v>880</v>
      </c>
      <c r="E554" s="248">
        <v>500</v>
      </c>
      <c r="F554" s="269">
        <v>9191248</v>
      </c>
      <c r="G554" s="271">
        <v>7904473</v>
      </c>
      <c r="H554" s="271">
        <v>7352998</v>
      </c>
    </row>
    <row r="555" spans="1:8" ht="60" x14ac:dyDescent="0.3">
      <c r="A555" s="102" t="s">
        <v>1098</v>
      </c>
      <c r="B555" s="264" t="s">
        <v>569</v>
      </c>
      <c r="C555" s="264" t="s">
        <v>364</v>
      </c>
      <c r="D555" s="264" t="s">
        <v>1100</v>
      </c>
      <c r="E555" s="262"/>
      <c r="F555" s="265">
        <f>F556</f>
        <v>0</v>
      </c>
      <c r="G555" s="265"/>
      <c r="H555" s="265"/>
    </row>
    <row r="556" spans="1:8" ht="60" x14ac:dyDescent="0.3">
      <c r="A556" s="102" t="s">
        <v>1099</v>
      </c>
      <c r="B556" s="264" t="s">
        <v>569</v>
      </c>
      <c r="C556" s="264" t="s">
        <v>364</v>
      </c>
      <c r="D556" s="264" t="s">
        <v>1101</v>
      </c>
      <c r="E556" s="262"/>
      <c r="F556" s="266">
        <f>F557</f>
        <v>0</v>
      </c>
      <c r="G556" s="267"/>
      <c r="H556" s="267"/>
    </row>
    <row r="557" spans="1:8" x14ac:dyDescent="0.3">
      <c r="A557" s="102" t="s">
        <v>595</v>
      </c>
      <c r="B557" s="264" t="s">
        <v>569</v>
      </c>
      <c r="C557" s="264" t="s">
        <v>364</v>
      </c>
      <c r="D557" s="264" t="s">
        <v>1101</v>
      </c>
      <c r="E557" s="262">
        <v>500</v>
      </c>
      <c r="F557" s="266">
        <v>0</v>
      </c>
      <c r="G557" s="267"/>
      <c r="H557" s="267"/>
    </row>
  </sheetData>
  <autoFilter ref="A13:H557" xr:uid="{00000000-0009-0000-0000-000002000000}"/>
  <mergeCells count="3">
    <mergeCell ref="F9:H9"/>
    <mergeCell ref="A7:H7"/>
    <mergeCell ref="F1:H6"/>
  </mergeCells>
  <hyperlinks>
    <hyperlink ref="A534" r:id="rId1" display="consultantplus://offline/ref=C6EF3AE28B6C46D1117CBBA251A07B11C6C7C5768D67668B05322DA1BBA42282C9440EEF08E6CC43400F35U6VFM" xr:uid="{00000000-0004-0000-0200-000000000000}"/>
  </hyperlinks>
  <pageMargins left="0.70866141732283472" right="0.70866141732283472" top="0.74803149606299213" bottom="0.74803149606299213" header="0.31496062992125984" footer="0.31496062992125984"/>
  <pageSetup paperSize="9" scale="14" fitToHeight="5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573"/>
  <sheetViews>
    <sheetView topLeftCell="A565" workbookViewId="0">
      <selection activeCell="A11" sqref="A11:I570"/>
    </sheetView>
  </sheetViews>
  <sheetFormatPr defaultRowHeight="14.4" x14ac:dyDescent="0.3"/>
  <cols>
    <col min="1" max="1" width="32.5546875" customWidth="1"/>
    <col min="5" max="5" width="13.5546875" customWidth="1"/>
    <col min="7" max="7" width="15.88671875" customWidth="1"/>
    <col min="8" max="8" width="14.88671875" customWidth="1"/>
    <col min="9" max="9" width="15" customWidth="1"/>
    <col min="10" max="10" width="13.5546875" bestFit="1" customWidth="1"/>
  </cols>
  <sheetData>
    <row r="1" spans="1:12" ht="15" customHeight="1" x14ac:dyDescent="0.3">
      <c r="F1" s="197"/>
      <c r="G1" s="301" t="s">
        <v>1107</v>
      </c>
      <c r="H1" s="301"/>
      <c r="I1" s="301"/>
      <c r="J1" s="126"/>
    </row>
    <row r="2" spans="1:12" x14ac:dyDescent="0.3">
      <c r="F2" s="197"/>
      <c r="G2" s="301"/>
      <c r="H2" s="301"/>
      <c r="I2" s="301"/>
      <c r="J2" s="126"/>
    </row>
    <row r="3" spans="1:12" x14ac:dyDescent="0.3">
      <c r="F3" s="197"/>
      <c r="G3" s="301"/>
      <c r="H3" s="301"/>
      <c r="I3" s="301"/>
      <c r="J3" s="126"/>
    </row>
    <row r="4" spans="1:12" x14ac:dyDescent="0.3">
      <c r="F4" s="197"/>
      <c r="G4" s="301"/>
      <c r="H4" s="301"/>
      <c r="I4" s="301"/>
      <c r="J4" s="126"/>
    </row>
    <row r="5" spans="1:12" x14ac:dyDescent="0.3">
      <c r="F5" s="197"/>
      <c r="G5" s="301"/>
      <c r="H5" s="301"/>
      <c r="I5" s="301"/>
      <c r="J5" s="126"/>
    </row>
    <row r="6" spans="1:12" x14ac:dyDescent="0.3">
      <c r="F6" s="197"/>
      <c r="G6" s="301"/>
      <c r="H6" s="301"/>
      <c r="I6" s="301"/>
      <c r="J6" s="126"/>
    </row>
    <row r="7" spans="1:12" ht="27" customHeight="1" x14ac:dyDescent="0.3">
      <c r="F7" s="197"/>
      <c r="G7" s="301"/>
      <c r="H7" s="301"/>
      <c r="I7" s="301"/>
      <c r="J7" s="126"/>
    </row>
    <row r="8" spans="1:12" ht="59.25" customHeight="1" x14ac:dyDescent="0.3">
      <c r="A8" s="300" t="s">
        <v>950</v>
      </c>
      <c r="B8" s="300"/>
      <c r="C8" s="300"/>
      <c r="D8" s="300"/>
      <c r="E8" s="300"/>
      <c r="F8" s="300"/>
      <c r="G8" s="300"/>
      <c r="H8" s="300"/>
      <c r="I8" s="300"/>
    </row>
    <row r="11" spans="1:12" x14ac:dyDescent="0.3">
      <c r="A11" s="106"/>
      <c r="B11" s="112"/>
      <c r="C11" s="112"/>
      <c r="D11" s="112"/>
      <c r="E11" s="112"/>
      <c r="F11" s="112"/>
      <c r="G11" s="297" t="s">
        <v>344</v>
      </c>
      <c r="H11" s="298"/>
      <c r="I11" s="299"/>
      <c r="L11" s="196"/>
    </row>
    <row r="12" spans="1:12" x14ac:dyDescent="0.3">
      <c r="A12" s="114" t="s">
        <v>0</v>
      </c>
      <c r="B12" s="108" t="s">
        <v>1079</v>
      </c>
      <c r="C12" s="108" t="s">
        <v>345</v>
      </c>
      <c r="D12" s="108" t="s">
        <v>346</v>
      </c>
      <c r="E12" s="108" t="s">
        <v>347</v>
      </c>
      <c r="F12" s="108" t="s">
        <v>348</v>
      </c>
      <c r="G12" s="115" t="s">
        <v>304</v>
      </c>
      <c r="H12" s="189" t="s">
        <v>305</v>
      </c>
      <c r="I12" s="189" t="s">
        <v>306</v>
      </c>
    </row>
    <row r="13" spans="1:12" x14ac:dyDescent="0.3">
      <c r="A13" s="108" t="s">
        <v>349</v>
      </c>
      <c r="B13" s="108"/>
      <c r="C13" s="108">
        <v>0</v>
      </c>
      <c r="D13" s="108">
        <v>0</v>
      </c>
      <c r="E13" s="108" t="s">
        <v>350</v>
      </c>
      <c r="F13" s="108">
        <v>0</v>
      </c>
      <c r="G13" s="228">
        <f>G15+G401</f>
        <v>881017077.56999993</v>
      </c>
      <c r="H13" s="228">
        <f>H15+H401+H14</f>
        <v>667035518</v>
      </c>
      <c r="I13" s="228">
        <f>I15+I401+I14</f>
        <v>770062359</v>
      </c>
    </row>
    <row r="14" spans="1:12" x14ac:dyDescent="0.3">
      <c r="A14" s="133" t="s">
        <v>351</v>
      </c>
      <c r="B14" s="205"/>
      <c r="C14" s="205"/>
      <c r="D14" s="205"/>
      <c r="E14" s="205"/>
      <c r="F14" s="205"/>
      <c r="G14" s="228"/>
      <c r="H14" s="228">
        <v>5325012</v>
      </c>
      <c r="I14" s="228">
        <v>11157658</v>
      </c>
    </row>
    <row r="15" spans="1:12" ht="22.8" x14ac:dyDescent="0.3">
      <c r="A15" s="108" t="s">
        <v>1065</v>
      </c>
      <c r="B15" s="206" t="s">
        <v>883</v>
      </c>
      <c r="C15" s="205"/>
      <c r="D15" s="205"/>
      <c r="E15" s="205"/>
      <c r="F15" s="205"/>
      <c r="G15" s="228">
        <f>G16+G171+G198+G246+G271+G321+G327+G292+G381+G391</f>
        <v>370650845.13999999</v>
      </c>
      <c r="H15" s="228">
        <f>H16+H171+H198+H246+H271+H321+H327+H292+H381+H391</f>
        <v>239890861</v>
      </c>
      <c r="I15" s="228">
        <f>I16+I171+I198+I246+I271+I321+I327+I292+I381+I391</f>
        <v>184540622</v>
      </c>
    </row>
    <row r="16" spans="1:12" ht="22.8" x14ac:dyDescent="0.3">
      <c r="A16" s="83" t="s">
        <v>352</v>
      </c>
      <c r="B16" s="206" t="s">
        <v>883</v>
      </c>
      <c r="C16" s="207" t="s">
        <v>353</v>
      </c>
      <c r="D16" s="208"/>
      <c r="E16" s="208"/>
      <c r="F16" s="208"/>
      <c r="G16" s="229">
        <f>G17+G31+G98+G103+G22+G80+G75+G93</f>
        <v>176028231.05000001</v>
      </c>
      <c r="H16" s="229">
        <f t="shared" ref="H16:I16" si="0">H17+H31+H98+H103+H22+H80+H75+H93</f>
        <v>56714401</v>
      </c>
      <c r="I16" s="229">
        <f t="shared" si="0"/>
        <v>57441368</v>
      </c>
    </row>
    <row r="17" spans="1:10" ht="45.6" x14ac:dyDescent="0.3">
      <c r="A17" s="83" t="s">
        <v>354</v>
      </c>
      <c r="B17" s="206" t="s">
        <v>883</v>
      </c>
      <c r="C17" s="207" t="s">
        <v>353</v>
      </c>
      <c r="D17" s="207" t="s">
        <v>355</v>
      </c>
      <c r="E17" s="208"/>
      <c r="F17" s="208"/>
      <c r="G17" s="229">
        <f>G18</f>
        <v>2440610</v>
      </c>
      <c r="H17" s="229">
        <f t="shared" ref="H17:I20" si="1">H18</f>
        <v>2030000</v>
      </c>
      <c r="I17" s="229">
        <f t="shared" si="1"/>
        <v>2030000</v>
      </c>
    </row>
    <row r="18" spans="1:10" ht="24" x14ac:dyDescent="0.3">
      <c r="A18" s="86" t="s">
        <v>884</v>
      </c>
      <c r="B18" s="209" t="s">
        <v>883</v>
      </c>
      <c r="C18" s="210" t="s">
        <v>353</v>
      </c>
      <c r="D18" s="210" t="s">
        <v>355</v>
      </c>
      <c r="E18" s="211" t="s">
        <v>357</v>
      </c>
      <c r="F18" s="211"/>
      <c r="G18" s="230">
        <f>G19</f>
        <v>2440610</v>
      </c>
      <c r="H18" s="230">
        <f t="shared" si="1"/>
        <v>2030000</v>
      </c>
      <c r="I18" s="230">
        <f t="shared" si="1"/>
        <v>2030000</v>
      </c>
    </row>
    <row r="19" spans="1:10" x14ac:dyDescent="0.3">
      <c r="A19" s="86" t="s">
        <v>885</v>
      </c>
      <c r="B19" s="209" t="s">
        <v>883</v>
      </c>
      <c r="C19" s="210" t="s">
        <v>353</v>
      </c>
      <c r="D19" s="210" t="s">
        <v>355</v>
      </c>
      <c r="E19" s="211" t="s">
        <v>359</v>
      </c>
      <c r="F19" s="211"/>
      <c r="G19" s="230">
        <f>G20</f>
        <v>2440610</v>
      </c>
      <c r="H19" s="230">
        <f t="shared" si="1"/>
        <v>2030000</v>
      </c>
      <c r="I19" s="230">
        <f t="shared" si="1"/>
        <v>2030000</v>
      </c>
    </row>
    <row r="20" spans="1:10" ht="24" x14ac:dyDescent="0.3">
      <c r="A20" s="86" t="s">
        <v>360</v>
      </c>
      <c r="B20" s="209" t="s">
        <v>883</v>
      </c>
      <c r="C20" s="210" t="s">
        <v>353</v>
      </c>
      <c r="D20" s="210" t="s">
        <v>355</v>
      </c>
      <c r="E20" s="212" t="s">
        <v>886</v>
      </c>
      <c r="F20" s="211"/>
      <c r="G20" s="230">
        <f>G21</f>
        <v>2440610</v>
      </c>
      <c r="H20" s="230">
        <f t="shared" si="1"/>
        <v>2030000</v>
      </c>
      <c r="I20" s="230">
        <f t="shared" si="1"/>
        <v>2030000</v>
      </c>
    </row>
    <row r="21" spans="1:10" ht="72" x14ac:dyDescent="0.3">
      <c r="A21" s="86" t="s">
        <v>362</v>
      </c>
      <c r="B21" s="209" t="s">
        <v>883</v>
      </c>
      <c r="C21" s="210" t="s">
        <v>353</v>
      </c>
      <c r="D21" s="210" t="s">
        <v>355</v>
      </c>
      <c r="E21" s="212" t="s">
        <v>886</v>
      </c>
      <c r="F21" s="211">
        <v>100</v>
      </c>
      <c r="G21" s="230">
        <v>2440610</v>
      </c>
      <c r="H21" s="230">
        <v>2030000</v>
      </c>
      <c r="I21" s="230">
        <v>2030000</v>
      </c>
    </row>
    <row r="22" spans="1:10" ht="57" x14ac:dyDescent="0.3">
      <c r="A22" s="83" t="s">
        <v>363</v>
      </c>
      <c r="B22" s="206" t="s">
        <v>883</v>
      </c>
      <c r="C22" s="207" t="s">
        <v>353</v>
      </c>
      <c r="D22" s="207" t="s">
        <v>364</v>
      </c>
      <c r="E22" s="213"/>
      <c r="F22" s="208"/>
      <c r="G22" s="229">
        <f>G23+G28</f>
        <v>1190800</v>
      </c>
      <c r="H22" s="229">
        <f>H23+H28</f>
        <v>880000</v>
      </c>
      <c r="I22" s="229">
        <f>I23+I28</f>
        <v>880000</v>
      </c>
    </row>
    <row r="23" spans="1:10" ht="36" x14ac:dyDescent="0.3">
      <c r="A23" s="86" t="s">
        <v>365</v>
      </c>
      <c r="B23" s="209" t="s">
        <v>883</v>
      </c>
      <c r="C23" s="210" t="s">
        <v>353</v>
      </c>
      <c r="D23" s="210" t="s">
        <v>364</v>
      </c>
      <c r="E23" s="212" t="s">
        <v>366</v>
      </c>
      <c r="F23" s="211"/>
      <c r="G23" s="230">
        <f>G24</f>
        <v>135000</v>
      </c>
      <c r="H23" s="230">
        <f t="shared" ref="H23:I26" si="2">H24</f>
        <v>50000</v>
      </c>
      <c r="I23" s="230">
        <f t="shared" si="2"/>
        <v>50000</v>
      </c>
    </row>
    <row r="24" spans="1:10" ht="60" x14ac:dyDescent="0.3">
      <c r="A24" s="86" t="s">
        <v>367</v>
      </c>
      <c r="B24" s="209" t="s">
        <v>883</v>
      </c>
      <c r="C24" s="210" t="s">
        <v>353</v>
      </c>
      <c r="D24" s="210" t="s">
        <v>364</v>
      </c>
      <c r="E24" s="212" t="s">
        <v>368</v>
      </c>
      <c r="F24" s="211"/>
      <c r="G24" s="230">
        <f>G25</f>
        <v>135000</v>
      </c>
      <c r="H24" s="230">
        <f t="shared" si="2"/>
        <v>50000</v>
      </c>
      <c r="I24" s="230">
        <f t="shared" si="2"/>
        <v>50000</v>
      </c>
    </row>
    <row r="25" spans="1:10" ht="72" x14ac:dyDescent="0.3">
      <c r="A25" s="86" t="s">
        <v>369</v>
      </c>
      <c r="B25" s="209" t="s">
        <v>883</v>
      </c>
      <c r="C25" s="210" t="s">
        <v>353</v>
      </c>
      <c r="D25" s="210" t="s">
        <v>364</v>
      </c>
      <c r="E25" s="212" t="s">
        <v>370</v>
      </c>
      <c r="F25" s="211"/>
      <c r="G25" s="230">
        <f>G26</f>
        <v>135000</v>
      </c>
      <c r="H25" s="230">
        <f t="shared" si="2"/>
        <v>50000</v>
      </c>
      <c r="I25" s="230">
        <f t="shared" si="2"/>
        <v>50000</v>
      </c>
    </row>
    <row r="26" spans="1:10" ht="24" x14ac:dyDescent="0.3">
      <c r="A26" s="86" t="s">
        <v>371</v>
      </c>
      <c r="B26" s="209" t="s">
        <v>883</v>
      </c>
      <c r="C26" s="210" t="s">
        <v>353</v>
      </c>
      <c r="D26" s="210" t="s">
        <v>364</v>
      </c>
      <c r="E26" s="212" t="s">
        <v>372</v>
      </c>
      <c r="F26" s="211"/>
      <c r="G26" s="230">
        <f>G27</f>
        <v>135000</v>
      </c>
      <c r="H26" s="230">
        <f t="shared" si="2"/>
        <v>50000</v>
      </c>
      <c r="I26" s="230">
        <f t="shared" si="2"/>
        <v>50000</v>
      </c>
    </row>
    <row r="27" spans="1:10" ht="36" x14ac:dyDescent="0.3">
      <c r="A27" s="86" t="s">
        <v>373</v>
      </c>
      <c r="B27" s="209" t="s">
        <v>883</v>
      </c>
      <c r="C27" s="210" t="s">
        <v>353</v>
      </c>
      <c r="D27" s="210" t="s">
        <v>364</v>
      </c>
      <c r="E27" s="212" t="s">
        <v>372</v>
      </c>
      <c r="F27" s="211">
        <v>200</v>
      </c>
      <c r="G27" s="230">
        <v>135000</v>
      </c>
      <c r="H27" s="230">
        <v>50000</v>
      </c>
      <c r="I27" s="230">
        <v>50000</v>
      </c>
    </row>
    <row r="28" spans="1:10" ht="24" x14ac:dyDescent="0.3">
      <c r="A28" s="86" t="s">
        <v>376</v>
      </c>
      <c r="B28" s="209" t="s">
        <v>883</v>
      </c>
      <c r="C28" s="210" t="s">
        <v>353</v>
      </c>
      <c r="D28" s="210" t="s">
        <v>364</v>
      </c>
      <c r="E28" s="212" t="s">
        <v>377</v>
      </c>
      <c r="F28" s="211"/>
      <c r="G28" s="230">
        <f t="shared" ref="G28:I29" si="3">G29</f>
        <v>1055800</v>
      </c>
      <c r="H28" s="230">
        <f t="shared" si="3"/>
        <v>830000</v>
      </c>
      <c r="I28" s="230">
        <f t="shared" si="3"/>
        <v>830000</v>
      </c>
    </row>
    <row r="29" spans="1:10" ht="24" x14ac:dyDescent="0.3">
      <c r="A29" s="86" t="s">
        <v>360</v>
      </c>
      <c r="B29" s="209" t="s">
        <v>883</v>
      </c>
      <c r="C29" s="210" t="s">
        <v>353</v>
      </c>
      <c r="D29" s="210" t="s">
        <v>364</v>
      </c>
      <c r="E29" s="212" t="s">
        <v>378</v>
      </c>
      <c r="F29" s="211"/>
      <c r="G29" s="230">
        <f t="shared" si="3"/>
        <v>1055800</v>
      </c>
      <c r="H29" s="230">
        <f t="shared" si="3"/>
        <v>830000</v>
      </c>
      <c r="I29" s="230">
        <f t="shared" si="3"/>
        <v>830000</v>
      </c>
    </row>
    <row r="30" spans="1:10" ht="72" x14ac:dyDescent="0.3">
      <c r="A30" s="86" t="s">
        <v>362</v>
      </c>
      <c r="B30" s="209" t="s">
        <v>883</v>
      </c>
      <c r="C30" s="210" t="s">
        <v>353</v>
      </c>
      <c r="D30" s="210" t="s">
        <v>364</v>
      </c>
      <c r="E30" s="212" t="s">
        <v>378</v>
      </c>
      <c r="F30" s="211">
        <v>100</v>
      </c>
      <c r="G30" s="230">
        <v>1055800</v>
      </c>
      <c r="H30" s="230">
        <v>830000</v>
      </c>
      <c r="I30" s="230">
        <v>830000</v>
      </c>
    </row>
    <row r="31" spans="1:10" ht="68.400000000000006" x14ac:dyDescent="0.3">
      <c r="A31" s="83" t="s">
        <v>379</v>
      </c>
      <c r="B31" s="206" t="s">
        <v>883</v>
      </c>
      <c r="C31" s="207" t="s">
        <v>353</v>
      </c>
      <c r="D31" s="207" t="s">
        <v>380</v>
      </c>
      <c r="E31" s="208"/>
      <c r="F31" s="208"/>
      <c r="G31" s="229">
        <f>G32+G39+G48+G53+G60+G65+G71</f>
        <v>26620876</v>
      </c>
      <c r="H31" s="229">
        <f>H32+H39+H48+H53+H60+H65+H71</f>
        <v>21591003</v>
      </c>
      <c r="I31" s="229">
        <f>I32+I39+I48+I53+I60+I65+I71</f>
        <v>21677970</v>
      </c>
      <c r="J31" s="204"/>
    </row>
    <row r="32" spans="1:10" ht="48" x14ac:dyDescent="0.3">
      <c r="A32" s="86" t="s">
        <v>887</v>
      </c>
      <c r="B32" s="209" t="s">
        <v>883</v>
      </c>
      <c r="C32" s="210" t="s">
        <v>353</v>
      </c>
      <c r="D32" s="210" t="s">
        <v>380</v>
      </c>
      <c r="E32" s="210" t="s">
        <v>382</v>
      </c>
      <c r="F32" s="211"/>
      <c r="G32" s="230">
        <f>G33</f>
        <v>0</v>
      </c>
      <c r="H32" s="230">
        <f>H33</f>
        <v>86967</v>
      </c>
      <c r="I32" s="230">
        <f>I33</f>
        <v>173934</v>
      </c>
    </row>
    <row r="33" spans="1:9" ht="60" x14ac:dyDescent="0.3">
      <c r="A33" s="102" t="s">
        <v>383</v>
      </c>
      <c r="B33" s="214" t="s">
        <v>883</v>
      </c>
      <c r="C33" s="215" t="s">
        <v>353</v>
      </c>
      <c r="D33" s="215" t="s">
        <v>380</v>
      </c>
      <c r="E33" s="215" t="s">
        <v>384</v>
      </c>
      <c r="F33" s="216"/>
      <c r="G33" s="230">
        <f>G34</f>
        <v>0</v>
      </c>
      <c r="H33" s="230">
        <f t="shared" ref="H33:I37" si="4">H34</f>
        <v>86967</v>
      </c>
      <c r="I33" s="230">
        <f t="shared" si="4"/>
        <v>173934</v>
      </c>
    </row>
    <row r="34" spans="1:9" ht="48" x14ac:dyDescent="0.3">
      <c r="A34" s="102" t="s">
        <v>385</v>
      </c>
      <c r="B34" s="214" t="s">
        <v>883</v>
      </c>
      <c r="C34" s="215" t="s">
        <v>353</v>
      </c>
      <c r="D34" s="215" t="s">
        <v>380</v>
      </c>
      <c r="E34" s="215" t="s">
        <v>386</v>
      </c>
      <c r="F34" s="216"/>
      <c r="G34" s="230">
        <f>G37+G35</f>
        <v>0</v>
      </c>
      <c r="H34" s="230">
        <f t="shared" ref="H34:I34" si="5">H37+H35</f>
        <v>86967</v>
      </c>
      <c r="I34" s="230">
        <f t="shared" si="5"/>
        <v>173934</v>
      </c>
    </row>
    <row r="35" spans="1:9" ht="72" x14ac:dyDescent="0.3">
      <c r="A35" s="102" t="s">
        <v>387</v>
      </c>
      <c r="B35" s="214" t="s">
        <v>883</v>
      </c>
      <c r="C35" s="215" t="s">
        <v>353</v>
      </c>
      <c r="D35" s="215" t="s">
        <v>380</v>
      </c>
      <c r="E35" s="215" t="s">
        <v>1087</v>
      </c>
      <c r="F35" s="216"/>
      <c r="G35" s="230">
        <f>G36</f>
        <v>0</v>
      </c>
      <c r="H35" s="230">
        <f t="shared" ref="H35:I35" si="6">H36</f>
        <v>86967</v>
      </c>
      <c r="I35" s="230">
        <f t="shared" si="6"/>
        <v>173934</v>
      </c>
    </row>
    <row r="36" spans="1:9" ht="72" x14ac:dyDescent="0.3">
      <c r="A36" s="102" t="s">
        <v>362</v>
      </c>
      <c r="B36" s="214" t="s">
        <v>883</v>
      </c>
      <c r="C36" s="215" t="s">
        <v>353</v>
      </c>
      <c r="D36" s="215" t="s">
        <v>380</v>
      </c>
      <c r="E36" s="215" t="s">
        <v>1087</v>
      </c>
      <c r="F36" s="216">
        <v>100</v>
      </c>
      <c r="G36" s="230"/>
      <c r="H36" s="230">
        <v>86967</v>
      </c>
      <c r="I36" s="230">
        <v>173934</v>
      </c>
    </row>
    <row r="37" spans="1:9" ht="72" x14ac:dyDescent="0.3">
      <c r="A37" s="102" t="s">
        <v>387</v>
      </c>
      <c r="B37" s="214" t="s">
        <v>883</v>
      </c>
      <c r="C37" s="215" t="s">
        <v>353</v>
      </c>
      <c r="D37" s="215" t="s">
        <v>380</v>
      </c>
      <c r="E37" s="215" t="s">
        <v>1088</v>
      </c>
      <c r="F37" s="216"/>
      <c r="G37" s="230">
        <f>G38</f>
        <v>0</v>
      </c>
      <c r="H37" s="230">
        <f t="shared" si="4"/>
        <v>0</v>
      </c>
      <c r="I37" s="230">
        <f t="shared" si="4"/>
        <v>0</v>
      </c>
    </row>
    <row r="38" spans="1:9" ht="72" x14ac:dyDescent="0.3">
      <c r="A38" s="102" t="s">
        <v>362</v>
      </c>
      <c r="B38" s="214" t="s">
        <v>883</v>
      </c>
      <c r="C38" s="215" t="s">
        <v>353</v>
      </c>
      <c r="D38" s="215" t="s">
        <v>380</v>
      </c>
      <c r="E38" s="215" t="s">
        <v>1088</v>
      </c>
      <c r="F38" s="216">
        <v>100</v>
      </c>
      <c r="G38" s="230">
        <v>0</v>
      </c>
      <c r="H38" s="230"/>
      <c r="I38" s="230"/>
    </row>
    <row r="39" spans="1:9" ht="36" x14ac:dyDescent="0.3">
      <c r="A39" s="86" t="s">
        <v>888</v>
      </c>
      <c r="B39" s="209" t="s">
        <v>883</v>
      </c>
      <c r="C39" s="210" t="s">
        <v>353</v>
      </c>
      <c r="D39" s="210" t="s">
        <v>380</v>
      </c>
      <c r="E39" s="210" t="s">
        <v>366</v>
      </c>
      <c r="F39" s="211"/>
      <c r="G39" s="230">
        <f>G40</f>
        <v>3395000</v>
      </c>
      <c r="H39" s="230">
        <f>H40</f>
        <v>1600000</v>
      </c>
      <c r="I39" s="230">
        <f>I40</f>
        <v>1600000</v>
      </c>
    </row>
    <row r="40" spans="1:9" ht="60" x14ac:dyDescent="0.3">
      <c r="A40" s="86" t="s">
        <v>367</v>
      </c>
      <c r="B40" s="209" t="s">
        <v>883</v>
      </c>
      <c r="C40" s="210" t="s">
        <v>353</v>
      </c>
      <c r="D40" s="210" t="s">
        <v>380</v>
      </c>
      <c r="E40" s="212" t="s">
        <v>368</v>
      </c>
      <c r="F40" s="211"/>
      <c r="G40" s="230">
        <f>G41+G45</f>
        <v>3395000</v>
      </c>
      <c r="H40" s="230">
        <f>H45+H41</f>
        <v>1600000</v>
      </c>
      <c r="I40" s="230">
        <f>I45+I41</f>
        <v>1600000</v>
      </c>
    </row>
    <row r="41" spans="1:9" ht="48" x14ac:dyDescent="0.3">
      <c r="A41" s="86" t="s">
        <v>389</v>
      </c>
      <c r="B41" s="209" t="s">
        <v>883</v>
      </c>
      <c r="C41" s="210" t="s">
        <v>353</v>
      </c>
      <c r="D41" s="210" t="s">
        <v>380</v>
      </c>
      <c r="E41" s="212" t="s">
        <v>390</v>
      </c>
      <c r="F41" s="211"/>
      <c r="G41" s="230">
        <f>G42</f>
        <v>100000</v>
      </c>
      <c r="H41" s="230">
        <f>H42</f>
        <v>100000</v>
      </c>
      <c r="I41" s="230">
        <f>I42</f>
        <v>100000</v>
      </c>
    </row>
    <row r="42" spans="1:9" ht="24" x14ac:dyDescent="0.3">
      <c r="A42" s="86" t="s">
        <v>371</v>
      </c>
      <c r="B42" s="209" t="s">
        <v>883</v>
      </c>
      <c r="C42" s="210" t="s">
        <v>353</v>
      </c>
      <c r="D42" s="210" t="s">
        <v>380</v>
      </c>
      <c r="E42" s="212" t="s">
        <v>391</v>
      </c>
      <c r="F42" s="211"/>
      <c r="G42" s="230">
        <f>G44+G43</f>
        <v>100000</v>
      </c>
      <c r="H42" s="230">
        <f>H44+H43</f>
        <v>100000</v>
      </c>
      <c r="I42" s="230">
        <f>I44+I43</f>
        <v>100000</v>
      </c>
    </row>
    <row r="43" spans="1:9" ht="72" x14ac:dyDescent="0.3">
      <c r="A43" s="86" t="s">
        <v>362</v>
      </c>
      <c r="B43" s="209" t="s">
        <v>883</v>
      </c>
      <c r="C43" s="210" t="s">
        <v>353</v>
      </c>
      <c r="D43" s="210" t="s">
        <v>380</v>
      </c>
      <c r="E43" s="212" t="s">
        <v>391</v>
      </c>
      <c r="F43" s="211">
        <v>100</v>
      </c>
      <c r="G43" s="230">
        <v>50000</v>
      </c>
      <c r="H43" s="230">
        <v>50000</v>
      </c>
      <c r="I43" s="230">
        <v>50000</v>
      </c>
    </row>
    <row r="44" spans="1:9" ht="36" x14ac:dyDescent="0.3">
      <c r="A44" s="86" t="s">
        <v>373</v>
      </c>
      <c r="B44" s="209" t="s">
        <v>883</v>
      </c>
      <c r="C44" s="210" t="s">
        <v>353</v>
      </c>
      <c r="D44" s="210" t="s">
        <v>380</v>
      </c>
      <c r="E44" s="212" t="s">
        <v>391</v>
      </c>
      <c r="F44" s="211">
        <v>200</v>
      </c>
      <c r="G44" s="230">
        <v>50000</v>
      </c>
      <c r="H44" s="230">
        <v>50000</v>
      </c>
      <c r="I44" s="230">
        <v>50000</v>
      </c>
    </row>
    <row r="45" spans="1:9" x14ac:dyDescent="0.3">
      <c r="A45" s="106" t="s">
        <v>369</v>
      </c>
      <c r="B45" s="209" t="s">
        <v>883</v>
      </c>
      <c r="C45" s="210" t="s">
        <v>353</v>
      </c>
      <c r="D45" s="210" t="s">
        <v>380</v>
      </c>
      <c r="E45" s="212" t="s">
        <v>370</v>
      </c>
      <c r="F45" s="211"/>
      <c r="G45" s="230">
        <f t="shared" ref="G45:I46" si="7">G46</f>
        <v>3295000</v>
      </c>
      <c r="H45" s="230">
        <f t="shared" si="7"/>
        <v>1500000</v>
      </c>
      <c r="I45" s="230">
        <f t="shared" si="7"/>
        <v>1500000</v>
      </c>
    </row>
    <row r="46" spans="1:9" ht="24" x14ac:dyDescent="0.3">
      <c r="A46" s="86" t="s">
        <v>371</v>
      </c>
      <c r="B46" s="209" t="s">
        <v>883</v>
      </c>
      <c r="C46" s="210" t="s">
        <v>353</v>
      </c>
      <c r="D46" s="210" t="s">
        <v>380</v>
      </c>
      <c r="E46" s="212" t="s">
        <v>372</v>
      </c>
      <c r="F46" s="211"/>
      <c r="G46" s="230">
        <f>G47</f>
        <v>3295000</v>
      </c>
      <c r="H46" s="230">
        <f t="shared" si="7"/>
        <v>1500000</v>
      </c>
      <c r="I46" s="230">
        <f t="shared" si="7"/>
        <v>1500000</v>
      </c>
    </row>
    <row r="47" spans="1:9" ht="36" x14ac:dyDescent="0.3">
      <c r="A47" s="86" t="s">
        <v>373</v>
      </c>
      <c r="B47" s="209" t="s">
        <v>883</v>
      </c>
      <c r="C47" s="210" t="s">
        <v>353</v>
      </c>
      <c r="D47" s="210" t="s">
        <v>380</v>
      </c>
      <c r="E47" s="212" t="s">
        <v>372</v>
      </c>
      <c r="F47" s="211">
        <v>200</v>
      </c>
      <c r="G47" s="231">
        <v>3295000</v>
      </c>
      <c r="H47" s="231">
        <v>1500000</v>
      </c>
      <c r="I47" s="231">
        <v>1500000</v>
      </c>
    </row>
    <row r="48" spans="1:9" ht="36" x14ac:dyDescent="0.3">
      <c r="A48" s="86" t="s">
        <v>889</v>
      </c>
      <c r="B48" s="209" t="s">
        <v>883</v>
      </c>
      <c r="C48" s="210" t="s">
        <v>353</v>
      </c>
      <c r="D48" s="210" t="s">
        <v>380</v>
      </c>
      <c r="E48" s="211" t="s">
        <v>394</v>
      </c>
      <c r="F48" s="211"/>
      <c r="G48" s="230">
        <f>G49</f>
        <v>237464</v>
      </c>
      <c r="H48" s="230">
        <f t="shared" ref="H48:I51" si="8">H49</f>
        <v>237464</v>
      </c>
      <c r="I48" s="230">
        <f t="shared" si="8"/>
        <v>237464</v>
      </c>
    </row>
    <row r="49" spans="1:9" ht="60" x14ac:dyDescent="0.3">
      <c r="A49" s="86" t="s">
        <v>395</v>
      </c>
      <c r="B49" s="209" t="s">
        <v>883</v>
      </c>
      <c r="C49" s="210" t="s">
        <v>353</v>
      </c>
      <c r="D49" s="210" t="s">
        <v>380</v>
      </c>
      <c r="E49" s="211" t="s">
        <v>396</v>
      </c>
      <c r="F49" s="211"/>
      <c r="G49" s="230">
        <f>G50</f>
        <v>237464</v>
      </c>
      <c r="H49" s="230">
        <f t="shared" si="8"/>
        <v>237464</v>
      </c>
      <c r="I49" s="230">
        <f t="shared" si="8"/>
        <v>237464</v>
      </c>
    </row>
    <row r="50" spans="1:9" ht="48" x14ac:dyDescent="0.3">
      <c r="A50" s="86" t="s">
        <v>397</v>
      </c>
      <c r="B50" s="209" t="s">
        <v>883</v>
      </c>
      <c r="C50" s="210" t="s">
        <v>353</v>
      </c>
      <c r="D50" s="210" t="s">
        <v>380</v>
      </c>
      <c r="E50" s="211" t="s">
        <v>398</v>
      </c>
      <c r="F50" s="211"/>
      <c r="G50" s="230">
        <f>G51</f>
        <v>237464</v>
      </c>
      <c r="H50" s="230">
        <f t="shared" si="8"/>
        <v>237464</v>
      </c>
      <c r="I50" s="230">
        <f t="shared" si="8"/>
        <v>237464</v>
      </c>
    </row>
    <row r="51" spans="1:9" ht="36" x14ac:dyDescent="0.3">
      <c r="A51" s="86" t="s">
        <v>399</v>
      </c>
      <c r="B51" s="209" t="s">
        <v>883</v>
      </c>
      <c r="C51" s="210" t="s">
        <v>353</v>
      </c>
      <c r="D51" s="210" t="s">
        <v>380</v>
      </c>
      <c r="E51" s="211" t="s">
        <v>400</v>
      </c>
      <c r="F51" s="211"/>
      <c r="G51" s="230">
        <f>G52</f>
        <v>237464</v>
      </c>
      <c r="H51" s="230">
        <f t="shared" si="8"/>
        <v>237464</v>
      </c>
      <c r="I51" s="230">
        <f t="shared" si="8"/>
        <v>237464</v>
      </c>
    </row>
    <row r="52" spans="1:9" ht="72" x14ac:dyDescent="0.3">
      <c r="A52" s="86" t="s">
        <v>362</v>
      </c>
      <c r="B52" s="209" t="s">
        <v>883</v>
      </c>
      <c r="C52" s="210" t="s">
        <v>353</v>
      </c>
      <c r="D52" s="210" t="s">
        <v>380</v>
      </c>
      <c r="E52" s="211" t="s">
        <v>400</v>
      </c>
      <c r="F52" s="211">
        <v>100</v>
      </c>
      <c r="G52" s="232">
        <v>237464</v>
      </c>
      <c r="H52" s="232">
        <v>237464</v>
      </c>
      <c r="I52" s="232">
        <v>237464</v>
      </c>
    </row>
    <row r="53" spans="1:9" ht="36" x14ac:dyDescent="0.3">
      <c r="A53" s="86" t="s">
        <v>401</v>
      </c>
      <c r="B53" s="209" t="s">
        <v>883</v>
      </c>
      <c r="C53" s="217" t="s">
        <v>353</v>
      </c>
      <c r="D53" s="217" t="s">
        <v>380</v>
      </c>
      <c r="E53" s="211" t="s">
        <v>402</v>
      </c>
      <c r="F53" s="217"/>
      <c r="G53" s="230">
        <f t="shared" ref="G53:I58" si="9">G54</f>
        <v>755800</v>
      </c>
      <c r="H53" s="230">
        <f t="shared" si="9"/>
        <v>755800</v>
      </c>
      <c r="I53" s="230">
        <f t="shared" si="9"/>
        <v>755800</v>
      </c>
    </row>
    <row r="54" spans="1:9" ht="84" x14ac:dyDescent="0.3">
      <c r="A54" s="86" t="s">
        <v>890</v>
      </c>
      <c r="B54" s="209" t="s">
        <v>883</v>
      </c>
      <c r="C54" s="217" t="s">
        <v>353</v>
      </c>
      <c r="D54" s="217" t="s">
        <v>380</v>
      </c>
      <c r="E54" s="211" t="s">
        <v>404</v>
      </c>
      <c r="F54" s="217"/>
      <c r="G54" s="230">
        <f t="shared" si="9"/>
        <v>755800</v>
      </c>
      <c r="H54" s="230">
        <f t="shared" si="9"/>
        <v>755800</v>
      </c>
      <c r="I54" s="230">
        <f t="shared" si="9"/>
        <v>755800</v>
      </c>
    </row>
    <row r="55" spans="1:9" ht="84" x14ac:dyDescent="0.3">
      <c r="A55" s="102" t="s">
        <v>405</v>
      </c>
      <c r="B55" s="214" t="s">
        <v>883</v>
      </c>
      <c r="C55" s="218" t="s">
        <v>353</v>
      </c>
      <c r="D55" s="218" t="s">
        <v>380</v>
      </c>
      <c r="E55" s="216" t="s">
        <v>406</v>
      </c>
      <c r="F55" s="218"/>
      <c r="G55" s="233">
        <f>G56+G57</f>
        <v>755800</v>
      </c>
      <c r="H55" s="233">
        <f>H56+H57</f>
        <v>755800</v>
      </c>
      <c r="I55" s="233">
        <f>I56+I57</f>
        <v>755800</v>
      </c>
    </row>
    <row r="56" spans="1:9" ht="60" x14ac:dyDescent="0.3">
      <c r="A56" s="102" t="s">
        <v>407</v>
      </c>
      <c r="B56" s="214" t="s">
        <v>883</v>
      </c>
      <c r="C56" s="218" t="s">
        <v>353</v>
      </c>
      <c r="D56" s="218" t="s">
        <v>380</v>
      </c>
      <c r="E56" s="216" t="s">
        <v>408</v>
      </c>
      <c r="F56" s="218"/>
      <c r="G56" s="233">
        <f>G57</f>
        <v>377900</v>
      </c>
      <c r="H56" s="233">
        <f>H57</f>
        <v>377900</v>
      </c>
      <c r="I56" s="233">
        <f>I57</f>
        <v>377900</v>
      </c>
    </row>
    <row r="57" spans="1:9" ht="72" x14ac:dyDescent="0.3">
      <c r="A57" s="102" t="s">
        <v>362</v>
      </c>
      <c r="B57" s="214" t="s">
        <v>883</v>
      </c>
      <c r="C57" s="218" t="s">
        <v>353</v>
      </c>
      <c r="D57" s="218" t="s">
        <v>380</v>
      </c>
      <c r="E57" s="216" t="s">
        <v>408</v>
      </c>
      <c r="F57" s="218" t="s">
        <v>409</v>
      </c>
      <c r="G57" s="233">
        <v>377900</v>
      </c>
      <c r="H57" s="233">
        <v>377900</v>
      </c>
      <c r="I57" s="233">
        <v>377900</v>
      </c>
    </row>
    <row r="58" spans="1:9" ht="48" x14ac:dyDescent="0.3">
      <c r="A58" s="86" t="s">
        <v>410</v>
      </c>
      <c r="B58" s="209" t="s">
        <v>883</v>
      </c>
      <c r="C58" s="210" t="s">
        <v>353</v>
      </c>
      <c r="D58" s="210" t="s">
        <v>380</v>
      </c>
      <c r="E58" s="212" t="s">
        <v>411</v>
      </c>
      <c r="F58" s="211"/>
      <c r="G58" s="230">
        <f t="shared" si="9"/>
        <v>377900</v>
      </c>
      <c r="H58" s="230">
        <f t="shared" si="9"/>
        <v>377900</v>
      </c>
      <c r="I58" s="230">
        <f t="shared" si="9"/>
        <v>377900</v>
      </c>
    </row>
    <row r="59" spans="1:9" ht="72" x14ac:dyDescent="0.3">
      <c r="A59" s="86" t="s">
        <v>362</v>
      </c>
      <c r="B59" s="209" t="s">
        <v>883</v>
      </c>
      <c r="C59" s="210" t="s">
        <v>353</v>
      </c>
      <c r="D59" s="210" t="s">
        <v>380</v>
      </c>
      <c r="E59" s="212" t="s">
        <v>411</v>
      </c>
      <c r="F59" s="211">
        <v>100</v>
      </c>
      <c r="G59" s="230">
        <v>377900</v>
      </c>
      <c r="H59" s="230">
        <v>377900</v>
      </c>
      <c r="I59" s="230">
        <v>377900</v>
      </c>
    </row>
    <row r="60" spans="1:9" ht="48" x14ac:dyDescent="0.3">
      <c r="A60" s="86" t="s">
        <v>891</v>
      </c>
      <c r="B60" s="209" t="s">
        <v>883</v>
      </c>
      <c r="C60" s="217" t="s">
        <v>353</v>
      </c>
      <c r="D60" s="217" t="s">
        <v>380</v>
      </c>
      <c r="E60" s="211" t="s">
        <v>413</v>
      </c>
      <c r="F60" s="217"/>
      <c r="G60" s="230">
        <f>G61</f>
        <v>377900</v>
      </c>
      <c r="H60" s="230">
        <f t="shared" ref="H60:I63" si="10">H61</f>
        <v>377900</v>
      </c>
      <c r="I60" s="230">
        <f t="shared" si="10"/>
        <v>377900</v>
      </c>
    </row>
    <row r="61" spans="1:9" ht="60" x14ac:dyDescent="0.3">
      <c r="A61" s="86" t="s">
        <v>892</v>
      </c>
      <c r="B61" s="209" t="s">
        <v>883</v>
      </c>
      <c r="C61" s="217" t="s">
        <v>353</v>
      </c>
      <c r="D61" s="217" t="s">
        <v>380</v>
      </c>
      <c r="E61" s="211" t="s">
        <v>415</v>
      </c>
      <c r="F61" s="217"/>
      <c r="G61" s="230">
        <f>G62</f>
        <v>377900</v>
      </c>
      <c r="H61" s="230">
        <f t="shared" si="10"/>
        <v>377900</v>
      </c>
      <c r="I61" s="230">
        <f t="shared" si="10"/>
        <v>377900</v>
      </c>
    </row>
    <row r="62" spans="1:9" ht="48" x14ac:dyDescent="0.3">
      <c r="A62" s="86" t="s">
        <v>416</v>
      </c>
      <c r="B62" s="209" t="s">
        <v>883</v>
      </c>
      <c r="C62" s="217" t="s">
        <v>353</v>
      </c>
      <c r="D62" s="217" t="s">
        <v>380</v>
      </c>
      <c r="E62" s="211" t="s">
        <v>417</v>
      </c>
      <c r="F62" s="217"/>
      <c r="G62" s="230">
        <f>G63</f>
        <v>377900</v>
      </c>
      <c r="H62" s="230">
        <f t="shared" si="10"/>
        <v>377900</v>
      </c>
      <c r="I62" s="230">
        <f t="shared" si="10"/>
        <v>377900</v>
      </c>
    </row>
    <row r="63" spans="1:9" ht="48" x14ac:dyDescent="0.3">
      <c r="A63" s="86" t="s">
        <v>418</v>
      </c>
      <c r="B63" s="209" t="s">
        <v>883</v>
      </c>
      <c r="C63" s="217" t="s">
        <v>353</v>
      </c>
      <c r="D63" s="217" t="s">
        <v>380</v>
      </c>
      <c r="E63" s="211" t="s">
        <v>419</v>
      </c>
      <c r="F63" s="217"/>
      <c r="G63" s="230">
        <f>G64</f>
        <v>377900</v>
      </c>
      <c r="H63" s="230">
        <f t="shared" si="10"/>
        <v>377900</v>
      </c>
      <c r="I63" s="230">
        <f t="shared" si="10"/>
        <v>377900</v>
      </c>
    </row>
    <row r="64" spans="1:9" ht="72" x14ac:dyDescent="0.3">
      <c r="A64" s="86" t="s">
        <v>362</v>
      </c>
      <c r="B64" s="209" t="s">
        <v>883</v>
      </c>
      <c r="C64" s="217" t="s">
        <v>353</v>
      </c>
      <c r="D64" s="217" t="s">
        <v>380</v>
      </c>
      <c r="E64" s="211" t="s">
        <v>419</v>
      </c>
      <c r="F64" s="217" t="s">
        <v>409</v>
      </c>
      <c r="G64" s="230">
        <v>377900</v>
      </c>
      <c r="H64" s="230">
        <v>377900</v>
      </c>
      <c r="I64" s="230">
        <v>377900</v>
      </c>
    </row>
    <row r="65" spans="1:9" ht="24" x14ac:dyDescent="0.3">
      <c r="A65" s="86" t="s">
        <v>420</v>
      </c>
      <c r="B65" s="209" t="s">
        <v>883</v>
      </c>
      <c r="C65" s="210" t="s">
        <v>353</v>
      </c>
      <c r="D65" s="210" t="s">
        <v>380</v>
      </c>
      <c r="E65" s="211" t="s">
        <v>421</v>
      </c>
      <c r="F65" s="211"/>
      <c r="G65" s="230">
        <f>G66</f>
        <v>21816922</v>
      </c>
      <c r="H65" s="230">
        <f>H66</f>
        <v>18495082</v>
      </c>
      <c r="I65" s="230">
        <f>I66</f>
        <v>18495082</v>
      </c>
    </row>
    <row r="66" spans="1:9" ht="24" x14ac:dyDescent="0.3">
      <c r="A66" s="86" t="s">
        <v>422</v>
      </c>
      <c r="B66" s="209" t="s">
        <v>883</v>
      </c>
      <c r="C66" s="210" t="s">
        <v>353</v>
      </c>
      <c r="D66" s="210" t="s">
        <v>380</v>
      </c>
      <c r="E66" s="211" t="s">
        <v>423</v>
      </c>
      <c r="F66" s="211"/>
      <c r="G66" s="230">
        <f>G67+G69</f>
        <v>21816922</v>
      </c>
      <c r="H66" s="230">
        <f>H67+H69</f>
        <v>18495082</v>
      </c>
      <c r="I66" s="230">
        <f>I67+I69</f>
        <v>18495082</v>
      </c>
    </row>
    <row r="67" spans="1:9" ht="24" x14ac:dyDescent="0.3">
      <c r="A67" s="86" t="s">
        <v>360</v>
      </c>
      <c r="B67" s="209" t="s">
        <v>883</v>
      </c>
      <c r="C67" s="210" t="s">
        <v>353</v>
      </c>
      <c r="D67" s="210" t="s">
        <v>380</v>
      </c>
      <c r="E67" s="211" t="s">
        <v>424</v>
      </c>
      <c r="F67" s="211"/>
      <c r="G67" s="230">
        <f>G68</f>
        <v>21468840</v>
      </c>
      <c r="H67" s="230">
        <f>H68</f>
        <v>18147000</v>
      </c>
      <c r="I67" s="230">
        <f>I68</f>
        <v>18147000</v>
      </c>
    </row>
    <row r="68" spans="1:9" ht="72" x14ac:dyDescent="0.3">
      <c r="A68" s="86" t="s">
        <v>362</v>
      </c>
      <c r="B68" s="209" t="s">
        <v>883</v>
      </c>
      <c r="C68" s="210" t="s">
        <v>353</v>
      </c>
      <c r="D68" s="210" t="s">
        <v>380</v>
      </c>
      <c r="E68" s="211" t="s">
        <v>424</v>
      </c>
      <c r="F68" s="211">
        <v>100</v>
      </c>
      <c r="G68" s="232">
        <v>21468840</v>
      </c>
      <c r="H68" s="232">
        <v>18147000</v>
      </c>
      <c r="I68" s="232">
        <v>18147000</v>
      </c>
    </row>
    <row r="69" spans="1:9" ht="36" x14ac:dyDescent="0.3">
      <c r="A69" s="86" t="s">
        <v>427</v>
      </c>
      <c r="B69" s="209" t="s">
        <v>883</v>
      </c>
      <c r="C69" s="210" t="s">
        <v>353</v>
      </c>
      <c r="D69" s="210" t="s">
        <v>380</v>
      </c>
      <c r="E69" s="211" t="s">
        <v>428</v>
      </c>
      <c r="F69" s="211"/>
      <c r="G69" s="230">
        <f>G70</f>
        <v>348082</v>
      </c>
      <c r="H69" s="230">
        <f>H70</f>
        <v>348082</v>
      </c>
      <c r="I69" s="230">
        <f>I70</f>
        <v>348082</v>
      </c>
    </row>
    <row r="70" spans="1:9" ht="72" x14ac:dyDescent="0.3">
      <c r="A70" s="86" t="s">
        <v>362</v>
      </c>
      <c r="B70" s="209" t="s">
        <v>883</v>
      </c>
      <c r="C70" s="210" t="s">
        <v>353</v>
      </c>
      <c r="D70" s="210" t="s">
        <v>380</v>
      </c>
      <c r="E70" s="211" t="s">
        <v>428</v>
      </c>
      <c r="F70" s="211">
        <v>100</v>
      </c>
      <c r="G70" s="230">
        <v>348082</v>
      </c>
      <c r="H70" s="230">
        <v>348082</v>
      </c>
      <c r="I70" s="230">
        <v>348082</v>
      </c>
    </row>
    <row r="71" spans="1:9" ht="24" x14ac:dyDescent="0.3">
      <c r="A71" s="86" t="s">
        <v>429</v>
      </c>
      <c r="B71" s="209" t="s">
        <v>883</v>
      </c>
      <c r="C71" s="210" t="s">
        <v>353</v>
      </c>
      <c r="D71" s="210" t="s">
        <v>380</v>
      </c>
      <c r="E71" s="211" t="s">
        <v>430</v>
      </c>
      <c r="F71" s="211"/>
      <c r="G71" s="230">
        <f>G72</f>
        <v>37790</v>
      </c>
      <c r="H71" s="230">
        <f t="shared" ref="H71:I73" si="11">H72</f>
        <v>37790</v>
      </c>
      <c r="I71" s="230">
        <f t="shared" si="11"/>
        <v>37790</v>
      </c>
    </row>
    <row r="72" spans="1:9" ht="48" x14ac:dyDescent="0.3">
      <c r="A72" s="86" t="s">
        <v>431</v>
      </c>
      <c r="B72" s="209" t="s">
        <v>883</v>
      </c>
      <c r="C72" s="210" t="s">
        <v>353</v>
      </c>
      <c r="D72" s="210" t="s">
        <v>380</v>
      </c>
      <c r="E72" s="211" t="s">
        <v>432</v>
      </c>
      <c r="F72" s="211"/>
      <c r="G72" s="230">
        <f>G73</f>
        <v>37790</v>
      </c>
      <c r="H72" s="230">
        <f t="shared" si="11"/>
        <v>37790</v>
      </c>
      <c r="I72" s="230">
        <f t="shared" si="11"/>
        <v>37790</v>
      </c>
    </row>
    <row r="73" spans="1:9" ht="60" x14ac:dyDescent="0.3">
      <c r="A73" s="86" t="s">
        <v>433</v>
      </c>
      <c r="B73" s="209" t="s">
        <v>883</v>
      </c>
      <c r="C73" s="210" t="s">
        <v>353</v>
      </c>
      <c r="D73" s="210" t="s">
        <v>380</v>
      </c>
      <c r="E73" s="211" t="s">
        <v>893</v>
      </c>
      <c r="F73" s="211"/>
      <c r="G73" s="230">
        <f>G74</f>
        <v>37790</v>
      </c>
      <c r="H73" s="230">
        <f t="shared" si="11"/>
        <v>37790</v>
      </c>
      <c r="I73" s="230">
        <f t="shared" si="11"/>
        <v>37790</v>
      </c>
    </row>
    <row r="74" spans="1:9" ht="72" x14ac:dyDescent="0.3">
      <c r="A74" s="86" t="s">
        <v>362</v>
      </c>
      <c r="B74" s="209" t="s">
        <v>883</v>
      </c>
      <c r="C74" s="210" t="s">
        <v>353</v>
      </c>
      <c r="D74" s="210" t="s">
        <v>380</v>
      </c>
      <c r="E74" s="211" t="s">
        <v>893</v>
      </c>
      <c r="F74" s="211">
        <v>100</v>
      </c>
      <c r="G74" s="232">
        <v>37790</v>
      </c>
      <c r="H74" s="232">
        <v>37790</v>
      </c>
      <c r="I74" s="232">
        <v>37790</v>
      </c>
    </row>
    <row r="75" spans="1:9" x14ac:dyDescent="0.3">
      <c r="A75" s="83" t="s">
        <v>434</v>
      </c>
      <c r="B75" s="206" t="s">
        <v>883</v>
      </c>
      <c r="C75" s="207" t="s">
        <v>353</v>
      </c>
      <c r="D75" s="207" t="s">
        <v>435</v>
      </c>
      <c r="E75" s="208"/>
      <c r="F75" s="208"/>
      <c r="G75" s="234">
        <f t="shared" ref="G75:I78" si="12">G76</f>
        <v>1986</v>
      </c>
      <c r="H75" s="234">
        <f t="shared" si="12"/>
        <v>0</v>
      </c>
      <c r="I75" s="234">
        <f t="shared" si="12"/>
        <v>0</v>
      </c>
    </row>
    <row r="76" spans="1:9" ht="36" x14ac:dyDescent="0.3">
      <c r="A76" s="86" t="s">
        <v>436</v>
      </c>
      <c r="B76" s="209" t="s">
        <v>883</v>
      </c>
      <c r="C76" s="210" t="s">
        <v>353</v>
      </c>
      <c r="D76" s="210" t="s">
        <v>435</v>
      </c>
      <c r="E76" s="211" t="s">
        <v>521</v>
      </c>
      <c r="F76" s="211"/>
      <c r="G76" s="232">
        <f t="shared" si="12"/>
        <v>1986</v>
      </c>
      <c r="H76" s="232">
        <f t="shared" si="12"/>
        <v>0</v>
      </c>
      <c r="I76" s="232">
        <f t="shared" si="12"/>
        <v>0</v>
      </c>
    </row>
    <row r="77" spans="1:9" ht="24" x14ac:dyDescent="0.3">
      <c r="A77" s="86" t="s">
        <v>522</v>
      </c>
      <c r="B77" s="209" t="s">
        <v>883</v>
      </c>
      <c r="C77" s="210" t="s">
        <v>353</v>
      </c>
      <c r="D77" s="210" t="s">
        <v>435</v>
      </c>
      <c r="E77" s="211" t="s">
        <v>523</v>
      </c>
      <c r="F77" s="211"/>
      <c r="G77" s="232">
        <f t="shared" si="12"/>
        <v>1986</v>
      </c>
      <c r="H77" s="232">
        <f t="shared" si="12"/>
        <v>0</v>
      </c>
      <c r="I77" s="232">
        <f t="shared" si="12"/>
        <v>0</v>
      </c>
    </row>
    <row r="78" spans="1:9" ht="48" x14ac:dyDescent="0.3">
      <c r="A78" s="86" t="s">
        <v>438</v>
      </c>
      <c r="B78" s="209" t="s">
        <v>883</v>
      </c>
      <c r="C78" s="210" t="s">
        <v>353</v>
      </c>
      <c r="D78" s="210" t="s">
        <v>435</v>
      </c>
      <c r="E78" s="211" t="s">
        <v>894</v>
      </c>
      <c r="F78" s="211"/>
      <c r="G78" s="232">
        <f t="shared" si="12"/>
        <v>1986</v>
      </c>
      <c r="H78" s="232">
        <f t="shared" si="12"/>
        <v>0</v>
      </c>
      <c r="I78" s="232">
        <f t="shared" si="12"/>
        <v>0</v>
      </c>
    </row>
    <row r="79" spans="1:9" ht="24" x14ac:dyDescent="0.3">
      <c r="A79" s="86" t="s">
        <v>392</v>
      </c>
      <c r="B79" s="209" t="s">
        <v>883</v>
      </c>
      <c r="C79" s="210" t="s">
        <v>353</v>
      </c>
      <c r="D79" s="210" t="s">
        <v>435</v>
      </c>
      <c r="E79" s="211" t="s">
        <v>894</v>
      </c>
      <c r="F79" s="211">
        <v>200</v>
      </c>
      <c r="G79" s="232">
        <v>1986</v>
      </c>
      <c r="H79" s="232">
        <v>0</v>
      </c>
      <c r="I79" s="232">
        <v>0</v>
      </c>
    </row>
    <row r="80" spans="1:9" ht="45.6" x14ac:dyDescent="0.3">
      <c r="A80" s="83" t="s">
        <v>440</v>
      </c>
      <c r="B80" s="206" t="s">
        <v>883</v>
      </c>
      <c r="C80" s="207" t="s">
        <v>353</v>
      </c>
      <c r="D80" s="207" t="s">
        <v>441</v>
      </c>
      <c r="E80" s="208"/>
      <c r="F80" s="208"/>
      <c r="G80" s="234">
        <f>G81+G86</f>
        <v>4107532</v>
      </c>
      <c r="H80" s="234">
        <f>H81+H86</f>
        <v>4215082</v>
      </c>
      <c r="I80" s="234">
        <f>I81+I86</f>
        <v>4215082</v>
      </c>
    </row>
    <row r="81" spans="1:9" ht="84" x14ac:dyDescent="0.3">
      <c r="A81" s="86" t="s">
        <v>513</v>
      </c>
      <c r="B81" s="209" t="s">
        <v>883</v>
      </c>
      <c r="C81" s="210" t="s">
        <v>353</v>
      </c>
      <c r="D81" s="210" t="s">
        <v>441</v>
      </c>
      <c r="E81" s="211" t="s">
        <v>443</v>
      </c>
      <c r="F81" s="211"/>
      <c r="G81" s="232">
        <f>G82</f>
        <v>3376050</v>
      </c>
      <c r="H81" s="232">
        <f t="shared" ref="H81:I84" si="13">H82</f>
        <v>3567000</v>
      </c>
      <c r="I81" s="232">
        <f t="shared" si="13"/>
        <v>3567000</v>
      </c>
    </row>
    <row r="82" spans="1:9" ht="48" x14ac:dyDescent="0.3">
      <c r="A82" s="86" t="s">
        <v>514</v>
      </c>
      <c r="B82" s="209" t="s">
        <v>883</v>
      </c>
      <c r="C82" s="210" t="s">
        <v>353</v>
      </c>
      <c r="D82" s="210" t="s">
        <v>441</v>
      </c>
      <c r="E82" s="211" t="s">
        <v>515</v>
      </c>
      <c r="F82" s="211"/>
      <c r="G82" s="232">
        <f>G83</f>
        <v>3376050</v>
      </c>
      <c r="H82" s="232">
        <f t="shared" si="13"/>
        <v>3567000</v>
      </c>
      <c r="I82" s="232">
        <f t="shared" si="13"/>
        <v>3567000</v>
      </c>
    </row>
    <row r="83" spans="1:9" ht="48" x14ac:dyDescent="0.3">
      <c r="A83" s="86" t="s">
        <v>446</v>
      </c>
      <c r="B83" s="209" t="s">
        <v>883</v>
      </c>
      <c r="C83" s="210" t="s">
        <v>353</v>
      </c>
      <c r="D83" s="210" t="s">
        <v>441</v>
      </c>
      <c r="E83" s="211" t="s">
        <v>447</v>
      </c>
      <c r="F83" s="211"/>
      <c r="G83" s="232">
        <f>G84</f>
        <v>3376050</v>
      </c>
      <c r="H83" s="232">
        <f t="shared" si="13"/>
        <v>3567000</v>
      </c>
      <c r="I83" s="232">
        <f t="shared" si="13"/>
        <v>3567000</v>
      </c>
    </row>
    <row r="84" spans="1:9" ht="24" x14ac:dyDescent="0.3">
      <c r="A84" s="86" t="s">
        <v>360</v>
      </c>
      <c r="B84" s="209" t="s">
        <v>883</v>
      </c>
      <c r="C84" s="210" t="s">
        <v>353</v>
      </c>
      <c r="D84" s="210" t="s">
        <v>441</v>
      </c>
      <c r="E84" s="211" t="s">
        <v>448</v>
      </c>
      <c r="F84" s="211"/>
      <c r="G84" s="232">
        <f>G85</f>
        <v>3376050</v>
      </c>
      <c r="H84" s="232">
        <f t="shared" si="13"/>
        <v>3567000</v>
      </c>
      <c r="I84" s="232">
        <f t="shared" si="13"/>
        <v>3567000</v>
      </c>
    </row>
    <row r="85" spans="1:9" ht="72" x14ac:dyDescent="0.3">
      <c r="A85" s="86" t="s">
        <v>362</v>
      </c>
      <c r="B85" s="209" t="s">
        <v>883</v>
      </c>
      <c r="C85" s="210" t="s">
        <v>353</v>
      </c>
      <c r="D85" s="210" t="s">
        <v>441</v>
      </c>
      <c r="E85" s="211" t="s">
        <v>448</v>
      </c>
      <c r="F85" s="211">
        <v>100</v>
      </c>
      <c r="G85" s="232">
        <v>3376050</v>
      </c>
      <c r="H85" s="232">
        <v>3567000</v>
      </c>
      <c r="I85" s="232">
        <v>3567000</v>
      </c>
    </row>
    <row r="86" spans="1:9" ht="36" x14ac:dyDescent="0.3">
      <c r="A86" s="86" t="s">
        <v>449</v>
      </c>
      <c r="B86" s="209" t="s">
        <v>883</v>
      </c>
      <c r="C86" s="210" t="s">
        <v>353</v>
      </c>
      <c r="D86" s="210" t="s">
        <v>441</v>
      </c>
      <c r="E86" s="211" t="s">
        <v>450</v>
      </c>
      <c r="F86" s="211"/>
      <c r="G86" s="232">
        <f>G87+G90</f>
        <v>731482</v>
      </c>
      <c r="H86" s="232">
        <f>H87+H90</f>
        <v>648082</v>
      </c>
      <c r="I86" s="232">
        <f>I87+I90</f>
        <v>648082</v>
      </c>
    </row>
    <row r="87" spans="1:9" ht="24" x14ac:dyDescent="0.3">
      <c r="A87" s="86" t="s">
        <v>451</v>
      </c>
      <c r="B87" s="209" t="s">
        <v>883</v>
      </c>
      <c r="C87" s="210" t="s">
        <v>353</v>
      </c>
      <c r="D87" s="210" t="s">
        <v>441</v>
      </c>
      <c r="E87" s="211" t="s">
        <v>452</v>
      </c>
      <c r="F87" s="211" t="s">
        <v>895</v>
      </c>
      <c r="G87" s="232">
        <f t="shared" ref="G87:I88" si="14">G88</f>
        <v>383400</v>
      </c>
      <c r="H87" s="232">
        <f t="shared" si="14"/>
        <v>300000</v>
      </c>
      <c r="I87" s="232">
        <f t="shared" si="14"/>
        <v>300000</v>
      </c>
    </row>
    <row r="88" spans="1:9" ht="24" x14ac:dyDescent="0.3">
      <c r="A88" s="86" t="s">
        <v>360</v>
      </c>
      <c r="B88" s="209" t="s">
        <v>883</v>
      </c>
      <c r="C88" s="210" t="s">
        <v>353</v>
      </c>
      <c r="D88" s="210" t="s">
        <v>441</v>
      </c>
      <c r="E88" s="211" t="s">
        <v>453</v>
      </c>
      <c r="F88" s="211"/>
      <c r="G88" s="232">
        <f t="shared" si="14"/>
        <v>383400</v>
      </c>
      <c r="H88" s="232">
        <f t="shared" si="14"/>
        <v>300000</v>
      </c>
      <c r="I88" s="232">
        <f t="shared" si="14"/>
        <v>300000</v>
      </c>
    </row>
    <row r="89" spans="1:9" ht="72" x14ac:dyDescent="0.3">
      <c r="A89" s="86" t="s">
        <v>362</v>
      </c>
      <c r="B89" s="209" t="s">
        <v>883</v>
      </c>
      <c r="C89" s="210" t="s">
        <v>353</v>
      </c>
      <c r="D89" s="210" t="s">
        <v>441</v>
      </c>
      <c r="E89" s="211" t="s">
        <v>453</v>
      </c>
      <c r="F89" s="211" t="s">
        <v>409</v>
      </c>
      <c r="G89" s="232">
        <v>383400</v>
      </c>
      <c r="H89" s="232">
        <v>300000</v>
      </c>
      <c r="I89" s="232">
        <v>300000</v>
      </c>
    </row>
    <row r="90" spans="1:9" ht="24" x14ac:dyDescent="0.3">
      <c r="A90" s="86" t="s">
        <v>454</v>
      </c>
      <c r="B90" s="209" t="s">
        <v>883</v>
      </c>
      <c r="C90" s="210" t="s">
        <v>353</v>
      </c>
      <c r="D90" s="210" t="s">
        <v>441</v>
      </c>
      <c r="E90" s="211" t="s">
        <v>455</v>
      </c>
      <c r="F90" s="211"/>
      <c r="G90" s="232">
        <f t="shared" ref="G90:I91" si="15">G91</f>
        <v>348082</v>
      </c>
      <c r="H90" s="232">
        <f t="shared" si="15"/>
        <v>348082</v>
      </c>
      <c r="I90" s="232">
        <f t="shared" si="15"/>
        <v>348082</v>
      </c>
    </row>
    <row r="91" spans="1:9" ht="36" x14ac:dyDescent="0.3">
      <c r="A91" s="86" t="s">
        <v>456</v>
      </c>
      <c r="B91" s="209" t="s">
        <v>883</v>
      </c>
      <c r="C91" s="210" t="s">
        <v>353</v>
      </c>
      <c r="D91" s="210" t="s">
        <v>441</v>
      </c>
      <c r="E91" s="211" t="s">
        <v>457</v>
      </c>
      <c r="F91" s="211"/>
      <c r="G91" s="232">
        <f t="shared" si="15"/>
        <v>348082</v>
      </c>
      <c r="H91" s="232">
        <f t="shared" si="15"/>
        <v>348082</v>
      </c>
      <c r="I91" s="232">
        <f t="shared" si="15"/>
        <v>348082</v>
      </c>
    </row>
    <row r="92" spans="1:9" ht="72" x14ac:dyDescent="0.3">
      <c r="A92" s="86" t="s">
        <v>362</v>
      </c>
      <c r="B92" s="209" t="s">
        <v>883</v>
      </c>
      <c r="C92" s="210" t="s">
        <v>353</v>
      </c>
      <c r="D92" s="210" t="s">
        <v>441</v>
      </c>
      <c r="E92" s="211" t="s">
        <v>457</v>
      </c>
      <c r="F92" s="211" t="s">
        <v>409</v>
      </c>
      <c r="G92" s="232">
        <v>348082</v>
      </c>
      <c r="H92" s="232">
        <v>348082</v>
      </c>
      <c r="I92" s="232">
        <v>348082</v>
      </c>
    </row>
    <row r="93" spans="1:9" ht="22.8" x14ac:dyDescent="0.3">
      <c r="A93" s="83" t="s">
        <v>1045</v>
      </c>
      <c r="B93" s="209" t="s">
        <v>883</v>
      </c>
      <c r="C93" s="210" t="s">
        <v>353</v>
      </c>
      <c r="D93" s="210" t="s">
        <v>642</v>
      </c>
      <c r="E93" s="211"/>
      <c r="F93" s="211"/>
      <c r="G93" s="232">
        <f>G94</f>
        <v>1500000</v>
      </c>
      <c r="H93" s="232">
        <f t="shared" ref="H93:I96" si="16">H94</f>
        <v>0</v>
      </c>
      <c r="I93" s="232">
        <f t="shared" si="16"/>
        <v>0</v>
      </c>
    </row>
    <row r="94" spans="1:9" ht="24" x14ac:dyDescent="0.3">
      <c r="A94" s="86" t="s">
        <v>1046</v>
      </c>
      <c r="B94" s="209" t="s">
        <v>883</v>
      </c>
      <c r="C94" s="210" t="s">
        <v>353</v>
      </c>
      <c r="D94" s="210" t="s">
        <v>642</v>
      </c>
      <c r="E94" s="211" t="s">
        <v>430</v>
      </c>
      <c r="F94" s="211"/>
      <c r="G94" s="232">
        <f>G95</f>
        <v>1500000</v>
      </c>
      <c r="H94" s="232">
        <f t="shared" si="16"/>
        <v>0</v>
      </c>
      <c r="I94" s="232">
        <f t="shared" si="16"/>
        <v>0</v>
      </c>
    </row>
    <row r="95" spans="1:9" ht="24" x14ac:dyDescent="0.3">
      <c r="A95" s="86" t="s">
        <v>1047</v>
      </c>
      <c r="B95" s="209" t="s">
        <v>883</v>
      </c>
      <c r="C95" s="210" t="s">
        <v>353</v>
      </c>
      <c r="D95" s="210" t="s">
        <v>642</v>
      </c>
      <c r="E95" s="211" t="s">
        <v>1048</v>
      </c>
      <c r="F95" s="211"/>
      <c r="G95" s="232">
        <f>G96</f>
        <v>1500000</v>
      </c>
      <c r="H95" s="232">
        <f t="shared" si="16"/>
        <v>0</v>
      </c>
      <c r="I95" s="232">
        <f t="shared" si="16"/>
        <v>0</v>
      </c>
    </row>
    <row r="96" spans="1:9" x14ac:dyDescent="0.3">
      <c r="A96" s="86" t="s">
        <v>1049</v>
      </c>
      <c r="B96" s="209" t="s">
        <v>883</v>
      </c>
      <c r="C96" s="210" t="s">
        <v>353</v>
      </c>
      <c r="D96" s="210" t="s">
        <v>642</v>
      </c>
      <c r="E96" s="211" t="s">
        <v>1050</v>
      </c>
      <c r="F96" s="211"/>
      <c r="G96" s="232">
        <f>G97</f>
        <v>1500000</v>
      </c>
      <c r="H96" s="232">
        <f t="shared" si="16"/>
        <v>0</v>
      </c>
      <c r="I96" s="232">
        <f t="shared" si="16"/>
        <v>0</v>
      </c>
    </row>
    <row r="97" spans="1:10" x14ac:dyDescent="0.3">
      <c r="A97" s="86" t="s">
        <v>425</v>
      </c>
      <c r="B97" s="209" t="s">
        <v>883</v>
      </c>
      <c r="C97" s="210" t="s">
        <v>353</v>
      </c>
      <c r="D97" s="210" t="s">
        <v>642</v>
      </c>
      <c r="E97" s="211" t="s">
        <v>1050</v>
      </c>
      <c r="F97" s="211">
        <v>800</v>
      </c>
      <c r="G97" s="232">
        <v>1500000</v>
      </c>
      <c r="H97" s="232">
        <v>0</v>
      </c>
      <c r="I97" s="232">
        <v>0</v>
      </c>
    </row>
    <row r="98" spans="1:10" x14ac:dyDescent="0.3">
      <c r="A98" s="83" t="s">
        <v>458</v>
      </c>
      <c r="B98" s="206" t="s">
        <v>883</v>
      </c>
      <c r="C98" s="207" t="s">
        <v>353</v>
      </c>
      <c r="D98" s="208">
        <v>11</v>
      </c>
      <c r="E98" s="208"/>
      <c r="F98" s="208"/>
      <c r="G98" s="229">
        <f>G99</f>
        <v>681617</v>
      </c>
      <c r="H98" s="229">
        <f t="shared" ref="H98:I101" si="17">H99</f>
        <v>200000</v>
      </c>
      <c r="I98" s="229">
        <f t="shared" si="17"/>
        <v>200000</v>
      </c>
    </row>
    <row r="99" spans="1:10" ht="24" x14ac:dyDescent="0.3">
      <c r="A99" s="86" t="s">
        <v>460</v>
      </c>
      <c r="B99" s="209" t="s">
        <v>883</v>
      </c>
      <c r="C99" s="210" t="s">
        <v>353</v>
      </c>
      <c r="D99" s="211">
        <v>11</v>
      </c>
      <c r="E99" s="211" t="s">
        <v>461</v>
      </c>
      <c r="F99" s="211"/>
      <c r="G99" s="230">
        <f>G100</f>
        <v>681617</v>
      </c>
      <c r="H99" s="230">
        <f t="shared" si="17"/>
        <v>200000</v>
      </c>
      <c r="I99" s="230">
        <f t="shared" si="17"/>
        <v>200000</v>
      </c>
    </row>
    <row r="100" spans="1:10" x14ac:dyDescent="0.3">
      <c r="A100" s="86" t="s">
        <v>462</v>
      </c>
      <c r="B100" s="209" t="s">
        <v>883</v>
      </c>
      <c r="C100" s="210" t="s">
        <v>353</v>
      </c>
      <c r="D100" s="211">
        <v>11</v>
      </c>
      <c r="E100" s="211" t="s">
        <v>463</v>
      </c>
      <c r="F100" s="211"/>
      <c r="G100" s="230">
        <f>G101</f>
        <v>681617</v>
      </c>
      <c r="H100" s="230">
        <f t="shared" si="17"/>
        <v>200000</v>
      </c>
      <c r="I100" s="230">
        <f t="shared" si="17"/>
        <v>200000</v>
      </c>
    </row>
    <row r="101" spans="1:10" x14ac:dyDescent="0.3">
      <c r="A101" s="106" t="s">
        <v>464</v>
      </c>
      <c r="B101" s="209" t="s">
        <v>883</v>
      </c>
      <c r="C101" s="210" t="s">
        <v>353</v>
      </c>
      <c r="D101" s="211">
        <v>11</v>
      </c>
      <c r="E101" s="211" t="s">
        <v>465</v>
      </c>
      <c r="F101" s="211"/>
      <c r="G101" s="230">
        <f>G102</f>
        <v>681617</v>
      </c>
      <c r="H101" s="230">
        <f t="shared" si="17"/>
        <v>200000</v>
      </c>
      <c r="I101" s="230">
        <f t="shared" si="17"/>
        <v>200000</v>
      </c>
    </row>
    <row r="102" spans="1:10" x14ac:dyDescent="0.3">
      <c r="A102" s="86" t="s">
        <v>425</v>
      </c>
      <c r="B102" s="209" t="s">
        <v>883</v>
      </c>
      <c r="C102" s="210" t="s">
        <v>353</v>
      </c>
      <c r="D102" s="211">
        <v>11</v>
      </c>
      <c r="E102" s="211" t="s">
        <v>465</v>
      </c>
      <c r="F102" s="211">
        <v>800</v>
      </c>
      <c r="G102" s="230">
        <v>681617</v>
      </c>
      <c r="H102" s="230">
        <v>200000</v>
      </c>
      <c r="I102" s="230">
        <v>200000</v>
      </c>
    </row>
    <row r="103" spans="1:10" x14ac:dyDescent="0.3">
      <c r="A103" s="83" t="s">
        <v>466</v>
      </c>
      <c r="B103" s="206" t="s">
        <v>883</v>
      </c>
      <c r="C103" s="207" t="s">
        <v>353</v>
      </c>
      <c r="D103" s="208">
        <v>13</v>
      </c>
      <c r="E103" s="208"/>
      <c r="F103" s="208"/>
      <c r="G103" s="229">
        <f>G109+G125+G142+G149+G165+G130+G115+G120+G104+G135+G160</f>
        <v>139484810.05000001</v>
      </c>
      <c r="H103" s="229">
        <f t="shared" ref="H103:I103" si="18">H109+H125+H142+H149+H165+H130+H115+H120+H104+H135+H160</f>
        <v>27798316</v>
      </c>
      <c r="I103" s="229">
        <f t="shared" si="18"/>
        <v>28438316</v>
      </c>
    </row>
    <row r="104" spans="1:10" ht="36" x14ac:dyDescent="0.3">
      <c r="A104" s="86" t="s">
        <v>467</v>
      </c>
      <c r="B104" s="209" t="s">
        <v>883</v>
      </c>
      <c r="C104" s="210" t="s">
        <v>353</v>
      </c>
      <c r="D104" s="211" t="s">
        <v>896</v>
      </c>
      <c r="E104" s="211" t="s">
        <v>469</v>
      </c>
      <c r="F104" s="211"/>
      <c r="G104" s="230">
        <f>G105</f>
        <v>195414</v>
      </c>
      <c r="H104" s="230">
        <f t="shared" ref="H104:I107" si="19">H105</f>
        <v>195414</v>
      </c>
      <c r="I104" s="230">
        <f t="shared" si="19"/>
        <v>195414</v>
      </c>
      <c r="J104" s="204"/>
    </row>
    <row r="105" spans="1:10" ht="48" x14ac:dyDescent="0.3">
      <c r="A105" s="86" t="s">
        <v>470</v>
      </c>
      <c r="B105" s="209" t="s">
        <v>883</v>
      </c>
      <c r="C105" s="210" t="s">
        <v>353</v>
      </c>
      <c r="D105" s="211" t="s">
        <v>896</v>
      </c>
      <c r="E105" s="211" t="s">
        <v>471</v>
      </c>
      <c r="F105" s="211"/>
      <c r="G105" s="230">
        <f>G106</f>
        <v>195414</v>
      </c>
      <c r="H105" s="230">
        <f t="shared" si="19"/>
        <v>195414</v>
      </c>
      <c r="I105" s="230">
        <f t="shared" si="19"/>
        <v>195414</v>
      </c>
    </row>
    <row r="106" spans="1:10" ht="48" x14ac:dyDescent="0.3">
      <c r="A106" s="86" t="s">
        <v>472</v>
      </c>
      <c r="B106" s="209" t="s">
        <v>883</v>
      </c>
      <c r="C106" s="210" t="s">
        <v>353</v>
      </c>
      <c r="D106" s="211" t="s">
        <v>896</v>
      </c>
      <c r="E106" s="211" t="s">
        <v>473</v>
      </c>
      <c r="F106" s="211"/>
      <c r="G106" s="230">
        <f>G107</f>
        <v>195414</v>
      </c>
      <c r="H106" s="230">
        <f t="shared" si="19"/>
        <v>195414</v>
      </c>
      <c r="I106" s="230">
        <f t="shared" si="19"/>
        <v>195414</v>
      </c>
    </row>
    <row r="107" spans="1:10" ht="48" x14ac:dyDescent="0.3">
      <c r="A107" s="86" t="s">
        <v>474</v>
      </c>
      <c r="B107" s="209" t="s">
        <v>883</v>
      </c>
      <c r="C107" s="210" t="s">
        <v>353</v>
      </c>
      <c r="D107" s="211" t="s">
        <v>896</v>
      </c>
      <c r="E107" s="211" t="s">
        <v>475</v>
      </c>
      <c r="F107" s="211"/>
      <c r="G107" s="230">
        <f>G108</f>
        <v>195414</v>
      </c>
      <c r="H107" s="230">
        <f t="shared" si="19"/>
        <v>195414</v>
      </c>
      <c r="I107" s="230">
        <f t="shared" si="19"/>
        <v>195414</v>
      </c>
    </row>
    <row r="108" spans="1:10" ht="72" x14ac:dyDescent="0.3">
      <c r="A108" s="86" t="s">
        <v>362</v>
      </c>
      <c r="B108" s="209" t="s">
        <v>883</v>
      </c>
      <c r="C108" s="210" t="s">
        <v>353</v>
      </c>
      <c r="D108" s="211" t="s">
        <v>896</v>
      </c>
      <c r="E108" s="211" t="s">
        <v>475</v>
      </c>
      <c r="F108" s="211">
        <v>100</v>
      </c>
      <c r="G108" s="230">
        <v>195414</v>
      </c>
      <c r="H108" s="230">
        <v>195414</v>
      </c>
      <c r="I108" s="230">
        <v>195414</v>
      </c>
    </row>
    <row r="109" spans="1:10" ht="72" x14ac:dyDescent="0.3">
      <c r="A109" s="86" t="s">
        <v>476</v>
      </c>
      <c r="B109" s="209" t="s">
        <v>883</v>
      </c>
      <c r="C109" s="210" t="s">
        <v>353</v>
      </c>
      <c r="D109" s="211">
        <v>13</v>
      </c>
      <c r="E109" s="210" t="s">
        <v>477</v>
      </c>
      <c r="F109" s="211"/>
      <c r="G109" s="230">
        <f>G110</f>
        <v>2009000</v>
      </c>
      <c r="H109" s="230">
        <f t="shared" ref="H109:I111" si="20">H110</f>
        <v>565000</v>
      </c>
      <c r="I109" s="230">
        <f t="shared" si="20"/>
        <v>565000</v>
      </c>
    </row>
    <row r="110" spans="1:10" ht="96" x14ac:dyDescent="0.3">
      <c r="A110" s="86" t="s">
        <v>897</v>
      </c>
      <c r="B110" s="209" t="s">
        <v>883</v>
      </c>
      <c r="C110" s="210" t="s">
        <v>353</v>
      </c>
      <c r="D110" s="211">
        <v>13</v>
      </c>
      <c r="E110" s="211" t="s">
        <v>898</v>
      </c>
      <c r="F110" s="211"/>
      <c r="G110" s="230">
        <f>G111</f>
        <v>2009000</v>
      </c>
      <c r="H110" s="230">
        <f t="shared" si="20"/>
        <v>565000</v>
      </c>
      <c r="I110" s="230">
        <f t="shared" si="20"/>
        <v>565000</v>
      </c>
    </row>
    <row r="111" spans="1:10" x14ac:dyDescent="0.3">
      <c r="A111" s="106" t="s">
        <v>480</v>
      </c>
      <c r="B111" s="209" t="s">
        <v>883</v>
      </c>
      <c r="C111" s="210" t="s">
        <v>353</v>
      </c>
      <c r="D111" s="211">
        <v>13</v>
      </c>
      <c r="E111" s="211" t="s">
        <v>481</v>
      </c>
      <c r="F111" s="211"/>
      <c r="G111" s="230">
        <f>G112</f>
        <v>2009000</v>
      </c>
      <c r="H111" s="230">
        <f t="shared" si="20"/>
        <v>565000</v>
      </c>
      <c r="I111" s="230">
        <f t="shared" si="20"/>
        <v>565000</v>
      </c>
    </row>
    <row r="112" spans="1:10" ht="24" x14ac:dyDescent="0.3">
      <c r="A112" s="86" t="s">
        <v>482</v>
      </c>
      <c r="B112" s="209" t="s">
        <v>883</v>
      </c>
      <c r="C112" s="210" t="s">
        <v>353</v>
      </c>
      <c r="D112" s="211">
        <v>13</v>
      </c>
      <c r="E112" s="211" t="s">
        <v>483</v>
      </c>
      <c r="F112" s="211"/>
      <c r="G112" s="230">
        <f>G113+G114</f>
        <v>2009000</v>
      </c>
      <c r="H112" s="230">
        <f>H113+H114</f>
        <v>565000</v>
      </c>
      <c r="I112" s="230">
        <f>I113+I114</f>
        <v>565000</v>
      </c>
    </row>
    <row r="113" spans="1:9" ht="36" x14ac:dyDescent="0.3">
      <c r="A113" s="86" t="s">
        <v>373</v>
      </c>
      <c r="B113" s="209" t="s">
        <v>883</v>
      </c>
      <c r="C113" s="210" t="s">
        <v>353</v>
      </c>
      <c r="D113" s="211">
        <v>13</v>
      </c>
      <c r="E113" s="211" t="s">
        <v>483</v>
      </c>
      <c r="F113" s="211">
        <v>200</v>
      </c>
      <c r="G113" s="230">
        <v>1800000</v>
      </c>
      <c r="H113" s="230">
        <v>350000</v>
      </c>
      <c r="I113" s="230">
        <v>350000</v>
      </c>
    </row>
    <row r="114" spans="1:9" x14ac:dyDescent="0.3">
      <c r="A114" s="86" t="s">
        <v>425</v>
      </c>
      <c r="B114" s="209" t="s">
        <v>883</v>
      </c>
      <c r="C114" s="210" t="s">
        <v>353</v>
      </c>
      <c r="D114" s="211">
        <v>13</v>
      </c>
      <c r="E114" s="211" t="s">
        <v>483</v>
      </c>
      <c r="F114" s="211">
        <v>800</v>
      </c>
      <c r="G114" s="232">
        <v>209000</v>
      </c>
      <c r="H114" s="232">
        <v>215000</v>
      </c>
      <c r="I114" s="232">
        <v>215000</v>
      </c>
    </row>
    <row r="115" spans="1:9" ht="34.200000000000003" x14ac:dyDescent="0.3">
      <c r="A115" s="83" t="s">
        <v>484</v>
      </c>
      <c r="B115" s="209" t="s">
        <v>883</v>
      </c>
      <c r="C115" s="210" t="s">
        <v>353</v>
      </c>
      <c r="D115" s="211">
        <v>13</v>
      </c>
      <c r="E115" s="210" t="s">
        <v>485</v>
      </c>
      <c r="F115" s="211"/>
      <c r="G115" s="232">
        <f>G116</f>
        <v>698402</v>
      </c>
      <c r="H115" s="232">
        <f t="shared" ref="H115:I118" si="21">H116</f>
        <v>61902</v>
      </c>
      <c r="I115" s="232">
        <f t="shared" si="21"/>
        <v>61902</v>
      </c>
    </row>
    <row r="116" spans="1:9" ht="57" x14ac:dyDescent="0.3">
      <c r="A116" s="83" t="s">
        <v>486</v>
      </c>
      <c r="B116" s="209" t="s">
        <v>883</v>
      </c>
      <c r="C116" s="210" t="s">
        <v>353</v>
      </c>
      <c r="D116" s="211">
        <v>13</v>
      </c>
      <c r="E116" s="211" t="s">
        <v>487</v>
      </c>
      <c r="F116" s="211"/>
      <c r="G116" s="232">
        <f>G117</f>
        <v>698402</v>
      </c>
      <c r="H116" s="232">
        <f t="shared" si="21"/>
        <v>61902</v>
      </c>
      <c r="I116" s="232">
        <f t="shared" si="21"/>
        <v>61902</v>
      </c>
    </row>
    <row r="117" spans="1:9" ht="36" x14ac:dyDescent="0.3">
      <c r="A117" s="86" t="s">
        <v>488</v>
      </c>
      <c r="B117" s="209" t="s">
        <v>883</v>
      </c>
      <c r="C117" s="210" t="s">
        <v>353</v>
      </c>
      <c r="D117" s="211">
        <v>13</v>
      </c>
      <c r="E117" s="211" t="s">
        <v>489</v>
      </c>
      <c r="F117" s="211"/>
      <c r="G117" s="232">
        <f>G118</f>
        <v>698402</v>
      </c>
      <c r="H117" s="232">
        <f t="shared" si="21"/>
        <v>61902</v>
      </c>
      <c r="I117" s="232">
        <f t="shared" si="21"/>
        <v>61902</v>
      </c>
    </row>
    <row r="118" spans="1:9" ht="24" x14ac:dyDescent="0.3">
      <c r="A118" s="86" t="s">
        <v>490</v>
      </c>
      <c r="B118" s="209" t="s">
        <v>883</v>
      </c>
      <c r="C118" s="210" t="s">
        <v>353</v>
      </c>
      <c r="D118" s="211">
        <v>13</v>
      </c>
      <c r="E118" s="211" t="s">
        <v>491</v>
      </c>
      <c r="F118" s="211"/>
      <c r="G118" s="232">
        <f>G119</f>
        <v>698402</v>
      </c>
      <c r="H118" s="232">
        <f t="shared" si="21"/>
        <v>61902</v>
      </c>
      <c r="I118" s="232">
        <f t="shared" si="21"/>
        <v>61902</v>
      </c>
    </row>
    <row r="119" spans="1:9" ht="36" x14ac:dyDescent="0.3">
      <c r="A119" s="86" t="s">
        <v>373</v>
      </c>
      <c r="B119" s="209" t="s">
        <v>883</v>
      </c>
      <c r="C119" s="210" t="s">
        <v>353</v>
      </c>
      <c r="D119" s="211">
        <v>13</v>
      </c>
      <c r="E119" s="211" t="s">
        <v>491</v>
      </c>
      <c r="F119" s="211">
        <v>200</v>
      </c>
      <c r="G119" s="232">
        <v>698402</v>
      </c>
      <c r="H119" s="232">
        <v>61902</v>
      </c>
      <c r="I119" s="232">
        <v>61902</v>
      </c>
    </row>
    <row r="120" spans="1:9" ht="36" x14ac:dyDescent="0.3">
      <c r="A120" s="86" t="s">
        <v>393</v>
      </c>
      <c r="B120" s="209" t="s">
        <v>883</v>
      </c>
      <c r="C120" s="210" t="s">
        <v>353</v>
      </c>
      <c r="D120" s="211">
        <v>13</v>
      </c>
      <c r="E120" s="211" t="s">
        <v>394</v>
      </c>
      <c r="F120" s="211"/>
      <c r="G120" s="232">
        <f>G121</f>
        <v>100000</v>
      </c>
      <c r="H120" s="232">
        <f t="shared" ref="H120:I123" si="22">H121</f>
        <v>0</v>
      </c>
      <c r="I120" s="232">
        <f t="shared" si="22"/>
        <v>0</v>
      </c>
    </row>
    <row r="121" spans="1:9" ht="84" x14ac:dyDescent="0.3">
      <c r="A121" s="86" t="s">
        <v>492</v>
      </c>
      <c r="B121" s="209" t="s">
        <v>899</v>
      </c>
      <c r="C121" s="210" t="s">
        <v>353</v>
      </c>
      <c r="D121" s="211">
        <v>13</v>
      </c>
      <c r="E121" s="211" t="s">
        <v>493</v>
      </c>
      <c r="F121" s="211"/>
      <c r="G121" s="232">
        <f>G122</f>
        <v>100000</v>
      </c>
      <c r="H121" s="232">
        <f t="shared" si="22"/>
        <v>0</v>
      </c>
      <c r="I121" s="232">
        <f t="shared" si="22"/>
        <v>0</v>
      </c>
    </row>
    <row r="122" spans="1:9" ht="36" x14ac:dyDescent="0.3">
      <c r="A122" s="86" t="s">
        <v>494</v>
      </c>
      <c r="B122" s="209" t="s">
        <v>883</v>
      </c>
      <c r="C122" s="210" t="s">
        <v>353</v>
      </c>
      <c r="D122" s="211">
        <v>13</v>
      </c>
      <c r="E122" s="211" t="s">
        <v>495</v>
      </c>
      <c r="F122" s="211"/>
      <c r="G122" s="232">
        <f>G123</f>
        <v>100000</v>
      </c>
      <c r="H122" s="232">
        <f t="shared" si="22"/>
        <v>0</v>
      </c>
      <c r="I122" s="232">
        <f t="shared" si="22"/>
        <v>0</v>
      </c>
    </row>
    <row r="123" spans="1:9" ht="24" x14ac:dyDescent="0.3">
      <c r="A123" s="86" t="s">
        <v>496</v>
      </c>
      <c r="B123" s="209" t="s">
        <v>883</v>
      </c>
      <c r="C123" s="210" t="s">
        <v>353</v>
      </c>
      <c r="D123" s="211">
        <v>13</v>
      </c>
      <c r="E123" s="211" t="s">
        <v>497</v>
      </c>
      <c r="F123" s="211"/>
      <c r="G123" s="232">
        <f>G124</f>
        <v>100000</v>
      </c>
      <c r="H123" s="232">
        <f t="shared" si="22"/>
        <v>0</v>
      </c>
      <c r="I123" s="232">
        <f t="shared" si="22"/>
        <v>0</v>
      </c>
    </row>
    <row r="124" spans="1:9" ht="36" x14ac:dyDescent="0.3">
      <c r="A124" s="86" t="s">
        <v>373</v>
      </c>
      <c r="B124" s="209" t="s">
        <v>883</v>
      </c>
      <c r="C124" s="210" t="s">
        <v>353</v>
      </c>
      <c r="D124" s="211">
        <v>13</v>
      </c>
      <c r="E124" s="211" t="s">
        <v>497</v>
      </c>
      <c r="F124" s="211">
        <v>200</v>
      </c>
      <c r="G124" s="232">
        <v>100000</v>
      </c>
      <c r="H124" s="232">
        <v>0</v>
      </c>
      <c r="I124" s="232">
        <v>0</v>
      </c>
    </row>
    <row r="125" spans="1:9" ht="60" x14ac:dyDescent="0.3">
      <c r="A125" s="86" t="s">
        <v>900</v>
      </c>
      <c r="B125" s="209" t="s">
        <v>883</v>
      </c>
      <c r="C125" s="210" t="s">
        <v>353</v>
      </c>
      <c r="D125" s="211">
        <v>13</v>
      </c>
      <c r="E125" s="211" t="s">
        <v>499</v>
      </c>
      <c r="F125" s="211"/>
      <c r="G125" s="230">
        <f>G126</f>
        <v>965000</v>
      </c>
      <c r="H125" s="230">
        <f t="shared" ref="H125:I128" si="23">H126</f>
        <v>500000</v>
      </c>
      <c r="I125" s="230">
        <f t="shared" si="23"/>
        <v>500000</v>
      </c>
    </row>
    <row r="126" spans="1:9" ht="36" x14ac:dyDescent="0.3">
      <c r="A126" s="86" t="s">
        <v>901</v>
      </c>
      <c r="B126" s="209" t="s">
        <v>883</v>
      </c>
      <c r="C126" s="210" t="s">
        <v>353</v>
      </c>
      <c r="D126" s="211">
        <v>13</v>
      </c>
      <c r="E126" s="211" t="s">
        <v>501</v>
      </c>
      <c r="F126" s="211"/>
      <c r="G126" s="230">
        <f>G127</f>
        <v>965000</v>
      </c>
      <c r="H126" s="230">
        <f t="shared" si="23"/>
        <v>500000</v>
      </c>
      <c r="I126" s="230">
        <f t="shared" si="23"/>
        <v>500000</v>
      </c>
    </row>
    <row r="127" spans="1:9" ht="36" x14ac:dyDescent="0.3">
      <c r="A127" s="86" t="s">
        <v>502</v>
      </c>
      <c r="B127" s="209" t="s">
        <v>883</v>
      </c>
      <c r="C127" s="210" t="s">
        <v>353</v>
      </c>
      <c r="D127" s="211">
        <v>13</v>
      </c>
      <c r="E127" s="211" t="s">
        <v>503</v>
      </c>
      <c r="F127" s="211"/>
      <c r="G127" s="230">
        <f>G128</f>
        <v>965000</v>
      </c>
      <c r="H127" s="230">
        <f t="shared" si="23"/>
        <v>500000</v>
      </c>
      <c r="I127" s="230">
        <f t="shared" si="23"/>
        <v>500000</v>
      </c>
    </row>
    <row r="128" spans="1:9" ht="36" x14ac:dyDescent="0.3">
      <c r="A128" s="86" t="s">
        <v>504</v>
      </c>
      <c r="B128" s="209" t="s">
        <v>883</v>
      </c>
      <c r="C128" s="210" t="s">
        <v>353</v>
      </c>
      <c r="D128" s="211">
        <v>13</v>
      </c>
      <c r="E128" s="211" t="s">
        <v>505</v>
      </c>
      <c r="F128" s="211"/>
      <c r="G128" s="230">
        <f>G129</f>
        <v>965000</v>
      </c>
      <c r="H128" s="230">
        <f t="shared" si="23"/>
        <v>500000</v>
      </c>
      <c r="I128" s="230">
        <f t="shared" si="23"/>
        <v>500000</v>
      </c>
    </row>
    <row r="129" spans="1:9" ht="36" x14ac:dyDescent="0.3">
      <c r="A129" s="86" t="s">
        <v>373</v>
      </c>
      <c r="B129" s="209" t="s">
        <v>883</v>
      </c>
      <c r="C129" s="210" t="s">
        <v>353</v>
      </c>
      <c r="D129" s="211">
        <v>13</v>
      </c>
      <c r="E129" s="211" t="s">
        <v>505</v>
      </c>
      <c r="F129" s="211">
        <v>200</v>
      </c>
      <c r="G129" s="231">
        <v>965000</v>
      </c>
      <c r="H129" s="231">
        <v>500000</v>
      </c>
      <c r="I129" s="231">
        <v>500000</v>
      </c>
    </row>
    <row r="130" spans="1:9" ht="36" x14ac:dyDescent="0.3">
      <c r="A130" s="86" t="s">
        <v>401</v>
      </c>
      <c r="B130" s="209" t="s">
        <v>883</v>
      </c>
      <c r="C130" s="210" t="s">
        <v>353</v>
      </c>
      <c r="D130" s="211">
        <v>13</v>
      </c>
      <c r="E130" s="211" t="s">
        <v>402</v>
      </c>
      <c r="F130" s="211"/>
      <c r="G130" s="230">
        <f>G131</f>
        <v>60000</v>
      </c>
      <c r="H130" s="230">
        <f t="shared" ref="H130:I133" si="24">H131</f>
        <v>60000</v>
      </c>
      <c r="I130" s="230">
        <f t="shared" si="24"/>
        <v>60000</v>
      </c>
    </row>
    <row r="131" spans="1:9" ht="24" x14ac:dyDescent="0.3">
      <c r="A131" s="86" t="s">
        <v>902</v>
      </c>
      <c r="B131" s="209" t="s">
        <v>883</v>
      </c>
      <c r="C131" s="210" t="s">
        <v>353</v>
      </c>
      <c r="D131" s="211">
        <v>13</v>
      </c>
      <c r="E131" s="211" t="s">
        <v>507</v>
      </c>
      <c r="F131" s="211"/>
      <c r="G131" s="230">
        <f>G132</f>
        <v>60000</v>
      </c>
      <c r="H131" s="230">
        <f t="shared" si="24"/>
        <v>60000</v>
      </c>
      <c r="I131" s="230">
        <f t="shared" si="24"/>
        <v>60000</v>
      </c>
    </row>
    <row r="132" spans="1:9" ht="36" x14ac:dyDescent="0.3">
      <c r="A132" s="86" t="s">
        <v>508</v>
      </c>
      <c r="B132" s="209" t="s">
        <v>883</v>
      </c>
      <c r="C132" s="210" t="s">
        <v>353</v>
      </c>
      <c r="D132" s="211">
        <v>13</v>
      </c>
      <c r="E132" s="211" t="s">
        <v>509</v>
      </c>
      <c r="F132" s="211"/>
      <c r="G132" s="230">
        <f>G133</f>
        <v>60000</v>
      </c>
      <c r="H132" s="230">
        <f t="shared" si="24"/>
        <v>60000</v>
      </c>
      <c r="I132" s="230">
        <f t="shared" si="24"/>
        <v>60000</v>
      </c>
    </row>
    <row r="133" spans="1:9" ht="24" x14ac:dyDescent="0.3">
      <c r="A133" s="86" t="s">
        <v>510</v>
      </c>
      <c r="B133" s="209" t="s">
        <v>883</v>
      </c>
      <c r="C133" s="210" t="s">
        <v>353</v>
      </c>
      <c r="D133" s="211">
        <v>13</v>
      </c>
      <c r="E133" s="211" t="s">
        <v>903</v>
      </c>
      <c r="F133" s="211"/>
      <c r="G133" s="230">
        <f>G134</f>
        <v>60000</v>
      </c>
      <c r="H133" s="230">
        <f t="shared" si="24"/>
        <v>60000</v>
      </c>
      <c r="I133" s="230">
        <f t="shared" si="24"/>
        <v>60000</v>
      </c>
    </row>
    <row r="134" spans="1:9" ht="24" x14ac:dyDescent="0.3">
      <c r="A134" s="118" t="s">
        <v>512</v>
      </c>
      <c r="B134" s="209" t="s">
        <v>883</v>
      </c>
      <c r="C134" s="210" t="s">
        <v>353</v>
      </c>
      <c r="D134" s="211">
        <v>13</v>
      </c>
      <c r="E134" s="211" t="s">
        <v>903</v>
      </c>
      <c r="F134" s="211">
        <v>300</v>
      </c>
      <c r="G134" s="230">
        <v>60000</v>
      </c>
      <c r="H134" s="230">
        <v>60000</v>
      </c>
      <c r="I134" s="230">
        <v>60000</v>
      </c>
    </row>
    <row r="135" spans="1:9" ht="84" x14ac:dyDescent="0.3">
      <c r="A135" s="118" t="s">
        <v>513</v>
      </c>
      <c r="B135" s="209" t="s">
        <v>883</v>
      </c>
      <c r="C135" s="210" t="s">
        <v>353</v>
      </c>
      <c r="D135" s="211" t="s">
        <v>896</v>
      </c>
      <c r="E135" s="211" t="s">
        <v>443</v>
      </c>
      <c r="F135" s="211"/>
      <c r="G135" s="230">
        <f>G136</f>
        <v>18441000</v>
      </c>
      <c r="H135" s="230">
        <f t="shared" ref="H135:I137" si="25">H136</f>
        <v>15220000</v>
      </c>
      <c r="I135" s="230">
        <f t="shared" si="25"/>
        <v>15598000</v>
      </c>
    </row>
    <row r="136" spans="1:9" ht="48" x14ac:dyDescent="0.3">
      <c r="A136" s="118" t="s">
        <v>514</v>
      </c>
      <c r="B136" s="209" t="s">
        <v>883</v>
      </c>
      <c r="C136" s="210" t="s">
        <v>353</v>
      </c>
      <c r="D136" s="211" t="s">
        <v>896</v>
      </c>
      <c r="E136" s="211" t="s">
        <v>515</v>
      </c>
      <c r="F136" s="211"/>
      <c r="G136" s="230">
        <f>G137</f>
        <v>18441000</v>
      </c>
      <c r="H136" s="230">
        <f t="shared" si="25"/>
        <v>15220000</v>
      </c>
      <c r="I136" s="230">
        <f t="shared" si="25"/>
        <v>15598000</v>
      </c>
    </row>
    <row r="137" spans="1:9" ht="48" x14ac:dyDescent="0.3">
      <c r="A137" s="118" t="s">
        <v>516</v>
      </c>
      <c r="B137" s="209" t="s">
        <v>883</v>
      </c>
      <c r="C137" s="210" t="s">
        <v>353</v>
      </c>
      <c r="D137" s="211" t="s">
        <v>896</v>
      </c>
      <c r="E137" s="211" t="s">
        <v>517</v>
      </c>
      <c r="F137" s="211"/>
      <c r="G137" s="230">
        <f>G138</f>
        <v>18441000</v>
      </c>
      <c r="H137" s="230">
        <f t="shared" si="25"/>
        <v>15220000</v>
      </c>
      <c r="I137" s="230">
        <f t="shared" si="25"/>
        <v>15598000</v>
      </c>
    </row>
    <row r="138" spans="1:9" ht="36" x14ac:dyDescent="0.3">
      <c r="A138" s="118" t="s">
        <v>518</v>
      </c>
      <c r="B138" s="209" t="s">
        <v>883</v>
      </c>
      <c r="C138" s="210" t="s">
        <v>353</v>
      </c>
      <c r="D138" s="211" t="s">
        <v>896</v>
      </c>
      <c r="E138" s="211" t="s">
        <v>519</v>
      </c>
      <c r="F138" s="211"/>
      <c r="G138" s="230">
        <f>G139+G140+G141</f>
        <v>18441000</v>
      </c>
      <c r="H138" s="230">
        <f>H139+H140+H141</f>
        <v>15220000</v>
      </c>
      <c r="I138" s="230">
        <f>I139+I140+I141</f>
        <v>15598000</v>
      </c>
    </row>
    <row r="139" spans="1:9" ht="72" x14ac:dyDescent="0.3">
      <c r="A139" s="118" t="s">
        <v>362</v>
      </c>
      <c r="B139" s="209" t="s">
        <v>883</v>
      </c>
      <c r="C139" s="210" t="s">
        <v>353</v>
      </c>
      <c r="D139" s="211" t="s">
        <v>896</v>
      </c>
      <c r="E139" s="211" t="s">
        <v>519</v>
      </c>
      <c r="F139" s="211">
        <v>100</v>
      </c>
      <c r="G139" s="230">
        <v>15904000</v>
      </c>
      <c r="H139" s="230">
        <v>13924000</v>
      </c>
      <c r="I139" s="230">
        <v>13924000</v>
      </c>
    </row>
    <row r="140" spans="1:9" ht="36" x14ac:dyDescent="0.3">
      <c r="A140" s="118" t="s">
        <v>373</v>
      </c>
      <c r="B140" s="209" t="s">
        <v>883</v>
      </c>
      <c r="C140" s="210" t="s">
        <v>353</v>
      </c>
      <c r="D140" s="211" t="s">
        <v>896</v>
      </c>
      <c r="E140" s="211" t="s">
        <v>519</v>
      </c>
      <c r="F140" s="211">
        <v>200</v>
      </c>
      <c r="G140" s="230">
        <v>2357000</v>
      </c>
      <c r="H140" s="230">
        <v>1122000</v>
      </c>
      <c r="I140" s="230">
        <v>1500000</v>
      </c>
    </row>
    <row r="141" spans="1:9" x14ac:dyDescent="0.3">
      <c r="A141" s="118" t="s">
        <v>425</v>
      </c>
      <c r="B141" s="209" t="s">
        <v>883</v>
      </c>
      <c r="C141" s="210" t="s">
        <v>353</v>
      </c>
      <c r="D141" s="211" t="s">
        <v>896</v>
      </c>
      <c r="E141" s="211" t="s">
        <v>519</v>
      </c>
      <c r="F141" s="211">
        <v>800</v>
      </c>
      <c r="G141" s="230">
        <v>180000</v>
      </c>
      <c r="H141" s="230">
        <v>174000</v>
      </c>
      <c r="I141" s="230">
        <v>174000</v>
      </c>
    </row>
    <row r="142" spans="1:9" ht="36" x14ac:dyDescent="0.3">
      <c r="A142" s="95" t="s">
        <v>520</v>
      </c>
      <c r="B142" s="209" t="s">
        <v>883</v>
      </c>
      <c r="C142" s="219" t="s">
        <v>353</v>
      </c>
      <c r="D142" s="220">
        <v>13</v>
      </c>
      <c r="E142" s="220" t="s">
        <v>521</v>
      </c>
      <c r="F142" s="219"/>
      <c r="G142" s="230">
        <f>G143</f>
        <v>92369311.049999997</v>
      </c>
      <c r="H142" s="230">
        <f t="shared" ref="H142:I142" si="26">H143</f>
        <v>100000</v>
      </c>
      <c r="I142" s="230">
        <f t="shared" si="26"/>
        <v>100000</v>
      </c>
    </row>
    <row r="143" spans="1:9" ht="24" x14ac:dyDescent="0.3">
      <c r="A143" s="95" t="s">
        <v>522</v>
      </c>
      <c r="B143" s="209" t="s">
        <v>883</v>
      </c>
      <c r="C143" s="219" t="s">
        <v>353</v>
      </c>
      <c r="D143" s="220">
        <v>13</v>
      </c>
      <c r="E143" s="220" t="s">
        <v>523</v>
      </c>
      <c r="F143" s="219"/>
      <c r="G143" s="230">
        <f>G146+G144</f>
        <v>92369311.049999997</v>
      </c>
      <c r="H143" s="230">
        <f t="shared" ref="H143:I143" si="27">H146+H144</f>
        <v>100000</v>
      </c>
      <c r="I143" s="230">
        <f t="shared" si="27"/>
        <v>100000</v>
      </c>
    </row>
    <row r="144" spans="1:9" ht="25.5" customHeight="1" x14ac:dyDescent="0.3">
      <c r="A144" s="95" t="s">
        <v>1110</v>
      </c>
      <c r="B144" s="209" t="s">
        <v>883</v>
      </c>
      <c r="C144" s="219" t="s">
        <v>353</v>
      </c>
      <c r="D144" s="220">
        <v>13</v>
      </c>
      <c r="E144" s="220" t="s">
        <v>1111</v>
      </c>
      <c r="F144" s="219"/>
      <c r="G144" s="230">
        <f>G145</f>
        <v>1134622.1399999999</v>
      </c>
      <c r="H144" s="230">
        <f t="shared" ref="H144:I144" si="28">H145</f>
        <v>0</v>
      </c>
      <c r="I144" s="230">
        <f t="shared" si="28"/>
        <v>0</v>
      </c>
    </row>
    <row r="145" spans="1:10" ht="77.25" customHeight="1" x14ac:dyDescent="0.3">
      <c r="A145" s="95" t="s">
        <v>362</v>
      </c>
      <c r="B145" s="209" t="s">
        <v>883</v>
      </c>
      <c r="C145" s="219" t="s">
        <v>353</v>
      </c>
      <c r="D145" s="220">
        <v>13</v>
      </c>
      <c r="E145" s="220" t="s">
        <v>1111</v>
      </c>
      <c r="F145" s="219" t="s">
        <v>409</v>
      </c>
      <c r="G145" s="230">
        <v>1134622.1399999999</v>
      </c>
      <c r="H145" s="230">
        <v>0</v>
      </c>
      <c r="I145" s="230">
        <v>0</v>
      </c>
      <c r="J145" s="204"/>
    </row>
    <row r="146" spans="1:10" ht="24" x14ac:dyDescent="0.3">
      <c r="A146" s="95" t="s">
        <v>524</v>
      </c>
      <c r="B146" s="209" t="s">
        <v>883</v>
      </c>
      <c r="C146" s="219" t="s">
        <v>353</v>
      </c>
      <c r="D146" s="220">
        <v>13</v>
      </c>
      <c r="E146" s="220" t="s">
        <v>525</v>
      </c>
      <c r="F146" s="219"/>
      <c r="G146" s="230">
        <f>G147+G148</f>
        <v>91234688.909999996</v>
      </c>
      <c r="H146" s="230">
        <f>H147+H148</f>
        <v>100000</v>
      </c>
      <c r="I146" s="230">
        <f>I147+I148</f>
        <v>100000</v>
      </c>
    </row>
    <row r="147" spans="1:10" ht="36" x14ac:dyDescent="0.3">
      <c r="A147" s="86" t="s">
        <v>373</v>
      </c>
      <c r="B147" s="209" t="s">
        <v>883</v>
      </c>
      <c r="C147" s="219" t="s">
        <v>353</v>
      </c>
      <c r="D147" s="220">
        <v>13</v>
      </c>
      <c r="E147" s="220" t="s">
        <v>525</v>
      </c>
      <c r="F147" s="219" t="s">
        <v>526</v>
      </c>
      <c r="G147" s="231">
        <v>625000</v>
      </c>
      <c r="H147" s="231">
        <v>100000</v>
      </c>
      <c r="I147" s="231">
        <v>100000</v>
      </c>
    </row>
    <row r="148" spans="1:10" x14ac:dyDescent="0.3">
      <c r="A148" s="86" t="s">
        <v>425</v>
      </c>
      <c r="B148" s="209" t="s">
        <v>883</v>
      </c>
      <c r="C148" s="219" t="s">
        <v>353</v>
      </c>
      <c r="D148" s="220">
        <v>13</v>
      </c>
      <c r="E148" s="220" t="s">
        <v>525</v>
      </c>
      <c r="F148" s="219" t="s">
        <v>527</v>
      </c>
      <c r="G148" s="235">
        <v>90609688.909999996</v>
      </c>
      <c r="H148" s="235">
        <v>0</v>
      </c>
      <c r="I148" s="235">
        <v>0</v>
      </c>
    </row>
    <row r="149" spans="1:10" ht="24" x14ac:dyDescent="0.3">
      <c r="A149" s="86" t="s">
        <v>429</v>
      </c>
      <c r="B149" s="209" t="s">
        <v>883</v>
      </c>
      <c r="C149" s="210" t="s">
        <v>353</v>
      </c>
      <c r="D149" s="211">
        <v>13</v>
      </c>
      <c r="E149" s="212" t="s">
        <v>430</v>
      </c>
      <c r="F149" s="211"/>
      <c r="G149" s="230">
        <f>G150</f>
        <v>2769800</v>
      </c>
      <c r="H149" s="230">
        <f>H150</f>
        <v>1785000</v>
      </c>
      <c r="I149" s="230">
        <f>I150</f>
        <v>1847000</v>
      </c>
    </row>
    <row r="150" spans="1:10" ht="24" x14ac:dyDescent="0.3">
      <c r="A150" s="86" t="s">
        <v>528</v>
      </c>
      <c r="B150" s="209" t="s">
        <v>883</v>
      </c>
      <c r="C150" s="210" t="s">
        <v>353</v>
      </c>
      <c r="D150" s="211">
        <v>13</v>
      </c>
      <c r="E150" s="211" t="s">
        <v>529</v>
      </c>
      <c r="F150" s="211"/>
      <c r="G150" s="230">
        <f>G151+G155+G157</f>
        <v>2769800</v>
      </c>
      <c r="H150" s="230">
        <f>H151+H155+H157</f>
        <v>1785000</v>
      </c>
      <c r="I150" s="230">
        <f>I151+I155+I157</f>
        <v>1847000</v>
      </c>
    </row>
    <row r="151" spans="1:10" ht="24" x14ac:dyDescent="0.3">
      <c r="A151" s="86" t="s">
        <v>524</v>
      </c>
      <c r="B151" s="209" t="s">
        <v>883</v>
      </c>
      <c r="C151" s="210" t="s">
        <v>353</v>
      </c>
      <c r="D151" s="211">
        <v>13</v>
      </c>
      <c r="E151" s="211" t="s">
        <v>530</v>
      </c>
      <c r="F151" s="211"/>
      <c r="G151" s="230">
        <f>G153+G154+G152</f>
        <v>1142000</v>
      </c>
      <c r="H151" s="230">
        <f t="shared" ref="H151:I151" si="29">H153+H154+H152</f>
        <v>92000</v>
      </c>
      <c r="I151" s="230">
        <f t="shared" si="29"/>
        <v>92000</v>
      </c>
    </row>
    <row r="152" spans="1:10" ht="36" x14ac:dyDescent="0.3">
      <c r="A152" s="86" t="s">
        <v>373</v>
      </c>
      <c r="B152" s="209" t="s">
        <v>883</v>
      </c>
      <c r="C152" s="210" t="s">
        <v>353</v>
      </c>
      <c r="D152" s="211">
        <v>13</v>
      </c>
      <c r="E152" s="211" t="s">
        <v>530</v>
      </c>
      <c r="F152" s="211">
        <v>200</v>
      </c>
      <c r="G152" s="230">
        <v>150000</v>
      </c>
      <c r="H152" s="230"/>
      <c r="I152" s="230"/>
    </row>
    <row r="153" spans="1:10" ht="24" x14ac:dyDescent="0.3">
      <c r="A153" s="118" t="s">
        <v>512</v>
      </c>
      <c r="B153" s="209" t="s">
        <v>883</v>
      </c>
      <c r="C153" s="210" t="s">
        <v>353</v>
      </c>
      <c r="D153" s="211">
        <v>13</v>
      </c>
      <c r="E153" s="211" t="s">
        <v>530</v>
      </c>
      <c r="F153" s="211">
        <v>300</v>
      </c>
      <c r="G153" s="232">
        <v>42000</v>
      </c>
      <c r="H153" s="232">
        <v>42000</v>
      </c>
      <c r="I153" s="232">
        <v>42000</v>
      </c>
    </row>
    <row r="154" spans="1:10" x14ac:dyDescent="0.3">
      <c r="A154" s="86" t="s">
        <v>425</v>
      </c>
      <c r="B154" s="209" t="s">
        <v>883</v>
      </c>
      <c r="C154" s="210" t="s">
        <v>353</v>
      </c>
      <c r="D154" s="211">
        <v>13</v>
      </c>
      <c r="E154" s="211" t="s">
        <v>530</v>
      </c>
      <c r="F154" s="211">
        <v>800</v>
      </c>
      <c r="G154" s="232">
        <v>950000</v>
      </c>
      <c r="H154" s="232">
        <v>50000</v>
      </c>
      <c r="I154" s="232">
        <v>50000</v>
      </c>
    </row>
    <row r="155" spans="1:10" ht="24" x14ac:dyDescent="0.3">
      <c r="A155" s="86" t="s">
        <v>531</v>
      </c>
      <c r="B155" s="209" t="s">
        <v>883</v>
      </c>
      <c r="C155" s="210" t="s">
        <v>353</v>
      </c>
      <c r="D155" s="211">
        <v>13</v>
      </c>
      <c r="E155" s="211" t="s">
        <v>532</v>
      </c>
      <c r="F155" s="211"/>
      <c r="G155" s="230">
        <f>G156</f>
        <v>10000</v>
      </c>
      <c r="H155" s="230">
        <f>H156</f>
        <v>0</v>
      </c>
      <c r="I155" s="230">
        <f>I156</f>
        <v>0</v>
      </c>
    </row>
    <row r="156" spans="1:10" ht="36" x14ac:dyDescent="0.3">
      <c r="A156" s="86" t="s">
        <v>373</v>
      </c>
      <c r="B156" s="209" t="s">
        <v>883</v>
      </c>
      <c r="C156" s="210" t="s">
        <v>353</v>
      </c>
      <c r="D156" s="211">
        <v>13</v>
      </c>
      <c r="E156" s="211" t="s">
        <v>532</v>
      </c>
      <c r="F156" s="211">
        <v>200</v>
      </c>
      <c r="G156" s="232">
        <v>10000</v>
      </c>
      <c r="H156" s="232">
        <v>0</v>
      </c>
      <c r="I156" s="232">
        <v>0</v>
      </c>
    </row>
    <row r="157" spans="1:10" ht="36" x14ac:dyDescent="0.3">
      <c r="A157" s="86" t="s">
        <v>533</v>
      </c>
      <c r="B157" s="209" t="s">
        <v>883</v>
      </c>
      <c r="C157" s="210" t="s">
        <v>353</v>
      </c>
      <c r="D157" s="211">
        <v>13</v>
      </c>
      <c r="E157" s="211" t="s">
        <v>534</v>
      </c>
      <c r="F157" s="211"/>
      <c r="G157" s="230">
        <f>G158+G159</f>
        <v>1617800</v>
      </c>
      <c r="H157" s="230">
        <f>H158+H159</f>
        <v>1693000</v>
      </c>
      <c r="I157" s="230">
        <f>I158+I159</f>
        <v>1755000</v>
      </c>
    </row>
    <row r="158" spans="1:10" ht="72" x14ac:dyDescent="0.3">
      <c r="A158" s="86" t="s">
        <v>362</v>
      </c>
      <c r="B158" s="209" t="s">
        <v>883</v>
      </c>
      <c r="C158" s="210" t="s">
        <v>353</v>
      </c>
      <c r="D158" s="211">
        <v>13</v>
      </c>
      <c r="E158" s="211" t="s">
        <v>534</v>
      </c>
      <c r="F158" s="211">
        <v>100</v>
      </c>
      <c r="G158" s="231">
        <v>1094643.57</v>
      </c>
      <c r="H158" s="231">
        <v>1100000</v>
      </c>
      <c r="I158" s="231">
        <v>1100000</v>
      </c>
    </row>
    <row r="159" spans="1:10" ht="36" x14ac:dyDescent="0.3">
      <c r="A159" s="86" t="s">
        <v>373</v>
      </c>
      <c r="B159" s="209" t="s">
        <v>883</v>
      </c>
      <c r="C159" s="210" t="s">
        <v>353</v>
      </c>
      <c r="D159" s="211">
        <v>13</v>
      </c>
      <c r="E159" s="211" t="s">
        <v>534</v>
      </c>
      <c r="F159" s="211">
        <v>200</v>
      </c>
      <c r="G159" s="230">
        <v>523156.43</v>
      </c>
      <c r="H159" s="230">
        <v>593000</v>
      </c>
      <c r="I159" s="230">
        <v>655000</v>
      </c>
    </row>
    <row r="160" spans="1:10" ht="24" x14ac:dyDescent="0.3">
      <c r="A160" s="86" t="s">
        <v>460</v>
      </c>
      <c r="B160" s="209" t="s">
        <v>883</v>
      </c>
      <c r="C160" s="210" t="s">
        <v>353</v>
      </c>
      <c r="D160" s="211">
        <v>13</v>
      </c>
      <c r="E160" s="211" t="s">
        <v>461</v>
      </c>
      <c r="F160" s="211"/>
      <c r="G160" s="230">
        <f>G161</f>
        <v>3518383</v>
      </c>
      <c r="H160" s="230">
        <f t="shared" ref="H160:I160" si="30">H161</f>
        <v>0</v>
      </c>
      <c r="I160" s="230">
        <f t="shared" si="30"/>
        <v>0</v>
      </c>
    </row>
    <row r="161" spans="1:9" x14ac:dyDescent="0.3">
      <c r="A161" s="86" t="s">
        <v>462</v>
      </c>
      <c r="B161" s="209" t="s">
        <v>883</v>
      </c>
      <c r="C161" s="210" t="s">
        <v>353</v>
      </c>
      <c r="D161" s="211">
        <v>13</v>
      </c>
      <c r="E161" s="211" t="s">
        <v>463</v>
      </c>
      <c r="F161" s="211"/>
      <c r="G161" s="230">
        <f>G162</f>
        <v>3518383</v>
      </c>
      <c r="H161" s="230">
        <f t="shared" ref="H161:I161" si="31">H162</f>
        <v>0</v>
      </c>
      <c r="I161" s="230">
        <f t="shared" si="31"/>
        <v>0</v>
      </c>
    </row>
    <row r="162" spans="1:9" x14ac:dyDescent="0.3">
      <c r="A162" s="86" t="s">
        <v>464</v>
      </c>
      <c r="B162" s="209" t="s">
        <v>883</v>
      </c>
      <c r="C162" s="210" t="s">
        <v>353</v>
      </c>
      <c r="D162" s="211">
        <v>13</v>
      </c>
      <c r="E162" s="211" t="s">
        <v>465</v>
      </c>
      <c r="F162" s="211"/>
      <c r="G162" s="230">
        <f>G164+G163</f>
        <v>3518383</v>
      </c>
      <c r="H162" s="230">
        <f t="shared" ref="H162:I162" si="32">H164+H163</f>
        <v>0</v>
      </c>
      <c r="I162" s="230">
        <f t="shared" si="32"/>
        <v>0</v>
      </c>
    </row>
    <row r="163" spans="1:9" ht="36" x14ac:dyDescent="0.3">
      <c r="A163" s="86" t="s">
        <v>373</v>
      </c>
      <c r="B163" s="209" t="s">
        <v>883</v>
      </c>
      <c r="C163" s="210" t="s">
        <v>353</v>
      </c>
      <c r="D163" s="211">
        <v>13</v>
      </c>
      <c r="E163" s="211" t="s">
        <v>465</v>
      </c>
      <c r="F163" s="211">
        <v>200</v>
      </c>
      <c r="G163" s="230">
        <v>1700000</v>
      </c>
      <c r="H163" s="230">
        <v>0</v>
      </c>
      <c r="I163" s="230">
        <v>0</v>
      </c>
    </row>
    <row r="164" spans="1:9" ht="24" x14ac:dyDescent="0.3">
      <c r="A164" s="86" t="s">
        <v>512</v>
      </c>
      <c r="B164" s="209" t="s">
        <v>883</v>
      </c>
      <c r="C164" s="210" t="s">
        <v>353</v>
      </c>
      <c r="D164" s="211">
        <v>13</v>
      </c>
      <c r="E164" s="211" t="s">
        <v>465</v>
      </c>
      <c r="F164" s="211" t="s">
        <v>803</v>
      </c>
      <c r="G164" s="230">
        <v>1818383</v>
      </c>
      <c r="H164" s="230">
        <v>0</v>
      </c>
      <c r="I164" s="230">
        <v>0</v>
      </c>
    </row>
    <row r="165" spans="1:9" ht="36" x14ac:dyDescent="0.3">
      <c r="A165" s="86" t="s">
        <v>535</v>
      </c>
      <c r="B165" s="209" t="s">
        <v>883</v>
      </c>
      <c r="C165" s="210" t="s">
        <v>353</v>
      </c>
      <c r="D165" s="211">
        <v>13</v>
      </c>
      <c r="E165" s="212" t="s">
        <v>536</v>
      </c>
      <c r="F165" s="211"/>
      <c r="G165" s="230">
        <f t="shared" ref="G165:I166" si="33">G166</f>
        <v>18358500</v>
      </c>
      <c r="H165" s="230">
        <f t="shared" si="33"/>
        <v>9311000</v>
      </c>
      <c r="I165" s="230">
        <f t="shared" si="33"/>
        <v>9511000</v>
      </c>
    </row>
    <row r="166" spans="1:9" ht="36" x14ac:dyDescent="0.3">
      <c r="A166" s="86" t="s">
        <v>906</v>
      </c>
      <c r="B166" s="209" t="s">
        <v>883</v>
      </c>
      <c r="C166" s="210" t="s">
        <v>353</v>
      </c>
      <c r="D166" s="211">
        <v>13</v>
      </c>
      <c r="E166" s="212" t="s">
        <v>538</v>
      </c>
      <c r="F166" s="211"/>
      <c r="G166" s="230">
        <f t="shared" si="33"/>
        <v>18358500</v>
      </c>
      <c r="H166" s="230">
        <f t="shared" si="33"/>
        <v>9311000</v>
      </c>
      <c r="I166" s="230">
        <f t="shared" si="33"/>
        <v>9511000</v>
      </c>
    </row>
    <row r="167" spans="1:9" ht="36" x14ac:dyDescent="0.3">
      <c r="A167" s="86" t="s">
        <v>907</v>
      </c>
      <c r="B167" s="209" t="s">
        <v>883</v>
      </c>
      <c r="C167" s="210" t="s">
        <v>353</v>
      </c>
      <c r="D167" s="211">
        <v>13</v>
      </c>
      <c r="E167" s="211" t="s">
        <v>539</v>
      </c>
      <c r="F167" s="211"/>
      <c r="G167" s="230">
        <f>G168+G169+G170</f>
        <v>18358500</v>
      </c>
      <c r="H167" s="230">
        <f>H168+H169+H170</f>
        <v>9311000</v>
      </c>
      <c r="I167" s="230">
        <f>I168+I169+I170</f>
        <v>9511000</v>
      </c>
    </row>
    <row r="168" spans="1:9" ht="72" x14ac:dyDescent="0.3">
      <c r="A168" s="86" t="s">
        <v>362</v>
      </c>
      <c r="B168" s="209" t="s">
        <v>883</v>
      </c>
      <c r="C168" s="210" t="s">
        <v>353</v>
      </c>
      <c r="D168" s="211">
        <v>13</v>
      </c>
      <c r="E168" s="211" t="s">
        <v>539</v>
      </c>
      <c r="F168" s="211">
        <v>100</v>
      </c>
      <c r="G168" s="230">
        <v>5142500</v>
      </c>
      <c r="H168" s="230">
        <v>5136000</v>
      </c>
      <c r="I168" s="230">
        <v>5136000</v>
      </c>
    </row>
    <row r="169" spans="1:9" ht="36" x14ac:dyDescent="0.3">
      <c r="A169" s="86" t="s">
        <v>373</v>
      </c>
      <c r="B169" s="209" t="s">
        <v>883</v>
      </c>
      <c r="C169" s="210" t="s">
        <v>353</v>
      </c>
      <c r="D169" s="211">
        <v>13</v>
      </c>
      <c r="E169" s="211" t="s">
        <v>539</v>
      </c>
      <c r="F169" s="211">
        <v>200</v>
      </c>
      <c r="G169" s="231">
        <v>13091000</v>
      </c>
      <c r="H169" s="231">
        <v>4100000</v>
      </c>
      <c r="I169" s="231">
        <v>4300000</v>
      </c>
    </row>
    <row r="170" spans="1:9" x14ac:dyDescent="0.3">
      <c r="A170" s="86" t="s">
        <v>425</v>
      </c>
      <c r="B170" s="209" t="s">
        <v>883</v>
      </c>
      <c r="C170" s="210" t="s">
        <v>353</v>
      </c>
      <c r="D170" s="211">
        <v>13</v>
      </c>
      <c r="E170" s="211" t="s">
        <v>539</v>
      </c>
      <c r="F170" s="211">
        <v>800</v>
      </c>
      <c r="G170" s="231">
        <v>125000</v>
      </c>
      <c r="H170" s="231">
        <v>75000</v>
      </c>
      <c r="I170" s="231">
        <v>75000</v>
      </c>
    </row>
    <row r="171" spans="1:9" ht="22.8" x14ac:dyDescent="0.3">
      <c r="A171" s="83" t="s">
        <v>540</v>
      </c>
      <c r="B171" s="206" t="s">
        <v>883</v>
      </c>
      <c r="C171" s="207" t="s">
        <v>364</v>
      </c>
      <c r="D171" s="207" t="s">
        <v>541</v>
      </c>
      <c r="E171" s="208"/>
      <c r="F171" s="208"/>
      <c r="G171" s="229">
        <f>G172+G191</f>
        <v>14557100</v>
      </c>
      <c r="H171" s="229">
        <f>H172+H192</f>
        <v>3141000</v>
      </c>
      <c r="I171" s="229">
        <f>I172+I192</f>
        <v>3141000</v>
      </c>
    </row>
    <row r="172" spans="1:9" ht="45.6" x14ac:dyDescent="0.3">
      <c r="A172" s="119" t="s">
        <v>542</v>
      </c>
      <c r="B172" s="206" t="s">
        <v>883</v>
      </c>
      <c r="C172" s="207" t="s">
        <v>364</v>
      </c>
      <c r="D172" s="207" t="s">
        <v>543</v>
      </c>
      <c r="E172" s="208"/>
      <c r="F172" s="208"/>
      <c r="G172" s="229">
        <f>G173</f>
        <v>14487100</v>
      </c>
      <c r="H172" s="229">
        <f>H173</f>
        <v>3091000</v>
      </c>
      <c r="I172" s="229">
        <f>I173</f>
        <v>3091000</v>
      </c>
    </row>
    <row r="173" spans="1:9" ht="72" x14ac:dyDescent="0.3">
      <c r="A173" s="86" t="s">
        <v>544</v>
      </c>
      <c r="B173" s="209" t="s">
        <v>883</v>
      </c>
      <c r="C173" s="210" t="s">
        <v>364</v>
      </c>
      <c r="D173" s="210" t="s">
        <v>543</v>
      </c>
      <c r="E173" s="211" t="s">
        <v>545</v>
      </c>
      <c r="F173" s="211"/>
      <c r="G173" s="230">
        <f>G174+G181</f>
        <v>14487100</v>
      </c>
      <c r="H173" s="230">
        <f>H174+H181</f>
        <v>3091000</v>
      </c>
      <c r="I173" s="230">
        <f>I174+I181</f>
        <v>3091000</v>
      </c>
    </row>
    <row r="174" spans="1:9" ht="132" x14ac:dyDescent="0.3">
      <c r="A174" s="86" t="s">
        <v>546</v>
      </c>
      <c r="B174" s="209" t="s">
        <v>883</v>
      </c>
      <c r="C174" s="210" t="s">
        <v>364</v>
      </c>
      <c r="D174" s="210" t="s">
        <v>543</v>
      </c>
      <c r="E174" s="211" t="s">
        <v>547</v>
      </c>
      <c r="F174" s="211"/>
      <c r="G174" s="230">
        <f>G178+G175</f>
        <v>13332100</v>
      </c>
      <c r="H174" s="230">
        <f>H178+H175</f>
        <v>2871000</v>
      </c>
      <c r="I174" s="230">
        <f>I178+I175</f>
        <v>2871000</v>
      </c>
    </row>
    <row r="175" spans="1:9" ht="48" x14ac:dyDescent="0.3">
      <c r="A175" s="86" t="s">
        <v>548</v>
      </c>
      <c r="B175" s="209" t="s">
        <v>883</v>
      </c>
      <c r="C175" s="210" t="s">
        <v>364</v>
      </c>
      <c r="D175" s="210" t="s">
        <v>543</v>
      </c>
      <c r="E175" s="211" t="s">
        <v>549</v>
      </c>
      <c r="F175" s="211"/>
      <c r="G175" s="230">
        <f t="shared" ref="G175:I176" si="34">G176</f>
        <v>10461100</v>
      </c>
      <c r="H175" s="230">
        <f t="shared" si="34"/>
        <v>0</v>
      </c>
      <c r="I175" s="230">
        <f t="shared" si="34"/>
        <v>0</v>
      </c>
    </row>
    <row r="176" spans="1:9" ht="48" x14ac:dyDescent="0.3">
      <c r="A176" s="86" t="s">
        <v>550</v>
      </c>
      <c r="B176" s="209" t="s">
        <v>883</v>
      </c>
      <c r="C176" s="210" t="s">
        <v>364</v>
      </c>
      <c r="D176" s="210" t="s">
        <v>543</v>
      </c>
      <c r="E176" s="211" t="s">
        <v>551</v>
      </c>
      <c r="F176" s="211"/>
      <c r="G176" s="230">
        <f t="shared" si="34"/>
        <v>10461100</v>
      </c>
      <c r="H176" s="230">
        <f t="shared" si="34"/>
        <v>0</v>
      </c>
      <c r="I176" s="230">
        <f t="shared" si="34"/>
        <v>0</v>
      </c>
    </row>
    <row r="177" spans="1:9" ht="36" x14ac:dyDescent="0.3">
      <c r="A177" s="86" t="s">
        <v>373</v>
      </c>
      <c r="B177" s="209" t="s">
        <v>883</v>
      </c>
      <c r="C177" s="210" t="s">
        <v>364</v>
      </c>
      <c r="D177" s="210" t="s">
        <v>543</v>
      </c>
      <c r="E177" s="211" t="s">
        <v>551</v>
      </c>
      <c r="F177" s="211">
        <v>200</v>
      </c>
      <c r="G177" s="230">
        <v>10461100</v>
      </c>
      <c r="H177" s="230"/>
      <c r="I177" s="230"/>
    </row>
    <row r="178" spans="1:9" ht="60" x14ac:dyDescent="0.3">
      <c r="A178" s="86" t="s">
        <v>552</v>
      </c>
      <c r="B178" s="209" t="s">
        <v>883</v>
      </c>
      <c r="C178" s="210" t="s">
        <v>364</v>
      </c>
      <c r="D178" s="210" t="s">
        <v>543</v>
      </c>
      <c r="E178" s="211" t="s">
        <v>553</v>
      </c>
      <c r="F178" s="211"/>
      <c r="G178" s="230">
        <f>G179</f>
        <v>2871000</v>
      </c>
      <c r="H178" s="230">
        <f>H179</f>
        <v>2871000</v>
      </c>
      <c r="I178" s="230">
        <f>I179</f>
        <v>2871000</v>
      </c>
    </row>
    <row r="179" spans="1:9" ht="36" x14ac:dyDescent="0.3">
      <c r="A179" s="86" t="s">
        <v>518</v>
      </c>
      <c r="B179" s="209" t="s">
        <v>883</v>
      </c>
      <c r="C179" s="210" t="s">
        <v>364</v>
      </c>
      <c r="D179" s="210" t="s">
        <v>543</v>
      </c>
      <c r="E179" s="211" t="s">
        <v>554</v>
      </c>
      <c r="F179" s="211"/>
      <c r="G179" s="230">
        <f>G180</f>
        <v>2871000</v>
      </c>
      <c r="H179" s="230">
        <f t="shared" ref="H179:I179" si="35">H180</f>
        <v>2871000</v>
      </c>
      <c r="I179" s="230">
        <f t="shared" si="35"/>
        <v>2871000</v>
      </c>
    </row>
    <row r="180" spans="1:9" ht="72" x14ac:dyDescent="0.3">
      <c r="A180" s="86" t="s">
        <v>362</v>
      </c>
      <c r="B180" s="209" t="s">
        <v>883</v>
      </c>
      <c r="C180" s="210" t="s">
        <v>364</v>
      </c>
      <c r="D180" s="210" t="s">
        <v>543</v>
      </c>
      <c r="E180" s="211" t="s">
        <v>554</v>
      </c>
      <c r="F180" s="211">
        <v>100</v>
      </c>
      <c r="G180" s="230">
        <v>2871000</v>
      </c>
      <c r="H180" s="230">
        <v>2871000</v>
      </c>
      <c r="I180" s="230">
        <v>2871000</v>
      </c>
    </row>
    <row r="181" spans="1:9" ht="120" x14ac:dyDescent="0.3">
      <c r="A181" s="86" t="s">
        <v>555</v>
      </c>
      <c r="B181" s="209" t="s">
        <v>883</v>
      </c>
      <c r="C181" s="210" t="s">
        <v>364</v>
      </c>
      <c r="D181" s="210" t="s">
        <v>543</v>
      </c>
      <c r="E181" s="211" t="s">
        <v>556</v>
      </c>
      <c r="F181" s="211"/>
      <c r="G181" s="230">
        <f>G182+G185+G188</f>
        <v>1155000</v>
      </c>
      <c r="H181" s="230">
        <f>H182+H185</f>
        <v>220000</v>
      </c>
      <c r="I181" s="230">
        <f>I182+I185</f>
        <v>220000</v>
      </c>
    </row>
    <row r="182" spans="1:9" ht="84" x14ac:dyDescent="0.3">
      <c r="A182" s="86" t="s">
        <v>557</v>
      </c>
      <c r="B182" s="209" t="s">
        <v>883</v>
      </c>
      <c r="C182" s="210" t="s">
        <v>364</v>
      </c>
      <c r="D182" s="210" t="s">
        <v>543</v>
      </c>
      <c r="E182" s="211" t="s">
        <v>558</v>
      </c>
      <c r="F182" s="211"/>
      <c r="G182" s="230">
        <f t="shared" ref="G182:I183" si="36">G183</f>
        <v>520000</v>
      </c>
      <c r="H182" s="230">
        <f t="shared" si="36"/>
        <v>120000</v>
      </c>
      <c r="I182" s="230">
        <f t="shared" si="36"/>
        <v>120000</v>
      </c>
    </row>
    <row r="183" spans="1:9" ht="48" x14ac:dyDescent="0.3">
      <c r="A183" s="86" t="s">
        <v>550</v>
      </c>
      <c r="B183" s="209" t="s">
        <v>883</v>
      </c>
      <c r="C183" s="210" t="s">
        <v>364</v>
      </c>
      <c r="D183" s="210" t="s">
        <v>543</v>
      </c>
      <c r="E183" s="211" t="s">
        <v>559</v>
      </c>
      <c r="F183" s="211"/>
      <c r="G183" s="230">
        <f t="shared" si="36"/>
        <v>520000</v>
      </c>
      <c r="H183" s="230">
        <f t="shared" si="36"/>
        <v>120000</v>
      </c>
      <c r="I183" s="230">
        <f t="shared" si="36"/>
        <v>120000</v>
      </c>
    </row>
    <row r="184" spans="1:9" ht="36" x14ac:dyDescent="0.3">
      <c r="A184" s="86" t="s">
        <v>373</v>
      </c>
      <c r="B184" s="209" t="s">
        <v>883</v>
      </c>
      <c r="C184" s="210" t="s">
        <v>364</v>
      </c>
      <c r="D184" s="210" t="s">
        <v>543</v>
      </c>
      <c r="E184" s="211" t="s">
        <v>559</v>
      </c>
      <c r="F184" s="211">
        <v>200</v>
      </c>
      <c r="G184" s="230">
        <v>520000</v>
      </c>
      <c r="H184" s="230">
        <v>120000</v>
      </c>
      <c r="I184" s="230">
        <v>120000</v>
      </c>
    </row>
    <row r="185" spans="1:9" ht="60" x14ac:dyDescent="0.3">
      <c r="A185" s="86" t="s">
        <v>560</v>
      </c>
      <c r="B185" s="209" t="s">
        <v>883</v>
      </c>
      <c r="C185" s="210" t="s">
        <v>364</v>
      </c>
      <c r="D185" s="210" t="s">
        <v>543</v>
      </c>
      <c r="E185" s="211" t="s">
        <v>561</v>
      </c>
      <c r="F185" s="211"/>
      <c r="G185" s="230">
        <f>G186</f>
        <v>100000</v>
      </c>
      <c r="H185" s="230">
        <f>H186</f>
        <v>100000</v>
      </c>
      <c r="I185" s="230">
        <f>I186</f>
        <v>100000</v>
      </c>
    </row>
    <row r="186" spans="1:9" ht="48" x14ac:dyDescent="0.3">
      <c r="A186" s="86" t="s">
        <v>550</v>
      </c>
      <c r="B186" s="209" t="s">
        <v>883</v>
      </c>
      <c r="C186" s="210" t="s">
        <v>364</v>
      </c>
      <c r="D186" s="210" t="s">
        <v>543</v>
      </c>
      <c r="E186" s="211" t="s">
        <v>562</v>
      </c>
      <c r="F186" s="211"/>
      <c r="G186" s="230">
        <f>G187</f>
        <v>100000</v>
      </c>
      <c r="H186" s="230">
        <f t="shared" ref="H186:I186" si="37">H187</f>
        <v>100000</v>
      </c>
      <c r="I186" s="230">
        <f t="shared" si="37"/>
        <v>100000</v>
      </c>
    </row>
    <row r="187" spans="1:9" ht="36" x14ac:dyDescent="0.3">
      <c r="A187" s="86" t="s">
        <v>373</v>
      </c>
      <c r="B187" s="209" t="s">
        <v>883</v>
      </c>
      <c r="C187" s="210" t="s">
        <v>364</v>
      </c>
      <c r="D187" s="210" t="s">
        <v>543</v>
      </c>
      <c r="E187" s="211" t="s">
        <v>562</v>
      </c>
      <c r="F187" s="211">
        <v>200</v>
      </c>
      <c r="G187" s="230">
        <v>100000</v>
      </c>
      <c r="H187" s="230">
        <v>100000</v>
      </c>
      <c r="I187" s="230">
        <v>100000</v>
      </c>
    </row>
    <row r="188" spans="1:9" ht="48" x14ac:dyDescent="0.3">
      <c r="A188" s="86" t="s">
        <v>563</v>
      </c>
      <c r="B188" s="209" t="s">
        <v>883</v>
      </c>
      <c r="C188" s="210" t="s">
        <v>364</v>
      </c>
      <c r="D188" s="210" t="s">
        <v>543</v>
      </c>
      <c r="E188" s="211" t="s">
        <v>564</v>
      </c>
      <c r="F188" s="211"/>
      <c r="G188" s="230">
        <f>G189</f>
        <v>535000</v>
      </c>
      <c r="H188" s="230">
        <f>H189</f>
        <v>0</v>
      </c>
      <c r="I188" s="230">
        <f>I189</f>
        <v>0</v>
      </c>
    </row>
    <row r="189" spans="1:9" ht="36" x14ac:dyDescent="0.3">
      <c r="A189" s="86" t="s">
        <v>565</v>
      </c>
      <c r="B189" s="209" t="s">
        <v>883</v>
      </c>
      <c r="C189" s="210" t="s">
        <v>364</v>
      </c>
      <c r="D189" s="210" t="s">
        <v>543</v>
      </c>
      <c r="E189" s="211" t="s">
        <v>566</v>
      </c>
      <c r="F189" s="211"/>
      <c r="G189" s="230">
        <f>G190</f>
        <v>535000</v>
      </c>
      <c r="H189" s="230">
        <f t="shared" ref="H189:I189" si="38">H190</f>
        <v>0</v>
      </c>
      <c r="I189" s="230">
        <f t="shared" si="38"/>
        <v>0</v>
      </c>
    </row>
    <row r="190" spans="1:9" ht="36" x14ac:dyDescent="0.3">
      <c r="A190" s="86" t="s">
        <v>373</v>
      </c>
      <c r="B190" s="209" t="s">
        <v>883</v>
      </c>
      <c r="C190" s="210" t="s">
        <v>364</v>
      </c>
      <c r="D190" s="210" t="s">
        <v>543</v>
      </c>
      <c r="E190" s="211" t="s">
        <v>566</v>
      </c>
      <c r="F190" s="211">
        <v>200</v>
      </c>
      <c r="G190" s="230">
        <v>535000</v>
      </c>
      <c r="H190" s="230">
        <v>0</v>
      </c>
      <c r="I190" s="230">
        <v>0</v>
      </c>
    </row>
    <row r="191" spans="1:9" ht="34.200000000000003" x14ac:dyDescent="0.3">
      <c r="A191" s="83" t="s">
        <v>568</v>
      </c>
      <c r="B191" s="207" t="s">
        <v>883</v>
      </c>
      <c r="C191" s="207" t="s">
        <v>364</v>
      </c>
      <c r="D191" s="207" t="s">
        <v>569</v>
      </c>
      <c r="E191" s="208"/>
      <c r="F191" s="208"/>
      <c r="G191" s="229">
        <f>G192</f>
        <v>70000</v>
      </c>
      <c r="H191" s="229">
        <f t="shared" ref="H191:I194" si="39">H192</f>
        <v>50000</v>
      </c>
      <c r="I191" s="229">
        <f t="shared" si="39"/>
        <v>50000</v>
      </c>
    </row>
    <row r="192" spans="1:9" ht="36" x14ac:dyDescent="0.3">
      <c r="A192" s="86" t="s">
        <v>401</v>
      </c>
      <c r="B192" s="209" t="s">
        <v>883</v>
      </c>
      <c r="C192" s="210" t="s">
        <v>364</v>
      </c>
      <c r="D192" s="210" t="s">
        <v>569</v>
      </c>
      <c r="E192" s="211" t="s">
        <v>402</v>
      </c>
      <c r="F192" s="211"/>
      <c r="G192" s="230">
        <f>G193</f>
        <v>70000</v>
      </c>
      <c r="H192" s="230">
        <f t="shared" si="39"/>
        <v>50000</v>
      </c>
      <c r="I192" s="230">
        <f t="shared" si="39"/>
        <v>50000</v>
      </c>
    </row>
    <row r="193" spans="1:9" ht="72" x14ac:dyDescent="0.3">
      <c r="A193" s="86" t="s">
        <v>908</v>
      </c>
      <c r="B193" s="209" t="s">
        <v>883</v>
      </c>
      <c r="C193" s="210" t="s">
        <v>364</v>
      </c>
      <c r="D193" s="210" t="s">
        <v>569</v>
      </c>
      <c r="E193" s="211" t="s">
        <v>507</v>
      </c>
      <c r="F193" s="211"/>
      <c r="G193" s="230">
        <f>G194</f>
        <v>70000</v>
      </c>
      <c r="H193" s="230">
        <f t="shared" si="39"/>
        <v>50000</v>
      </c>
      <c r="I193" s="230">
        <f t="shared" si="39"/>
        <v>50000</v>
      </c>
    </row>
    <row r="194" spans="1:9" ht="36" x14ac:dyDescent="0.3">
      <c r="A194" s="118" t="s">
        <v>572</v>
      </c>
      <c r="B194" s="209" t="s">
        <v>883</v>
      </c>
      <c r="C194" s="210" t="s">
        <v>364</v>
      </c>
      <c r="D194" s="210" t="s">
        <v>569</v>
      </c>
      <c r="E194" s="212" t="s">
        <v>573</v>
      </c>
      <c r="F194" s="211"/>
      <c r="G194" s="230">
        <f>G195</f>
        <v>70000</v>
      </c>
      <c r="H194" s="230">
        <f t="shared" si="39"/>
        <v>50000</v>
      </c>
      <c r="I194" s="230">
        <f t="shared" si="39"/>
        <v>50000</v>
      </c>
    </row>
    <row r="195" spans="1:9" ht="36" x14ac:dyDescent="0.3">
      <c r="A195" s="118" t="s">
        <v>574</v>
      </c>
      <c r="B195" s="209" t="s">
        <v>883</v>
      </c>
      <c r="C195" s="210" t="s">
        <v>364</v>
      </c>
      <c r="D195" s="210" t="s">
        <v>569</v>
      </c>
      <c r="E195" s="211" t="s">
        <v>575</v>
      </c>
      <c r="F195" s="211"/>
      <c r="G195" s="230">
        <f>G196+G197</f>
        <v>70000</v>
      </c>
      <c r="H195" s="230">
        <f>H196+H197</f>
        <v>50000</v>
      </c>
      <c r="I195" s="230">
        <f>I196+I197</f>
        <v>50000</v>
      </c>
    </row>
    <row r="196" spans="1:9" ht="36" x14ac:dyDescent="0.3">
      <c r="A196" s="86" t="s">
        <v>373</v>
      </c>
      <c r="B196" s="209" t="s">
        <v>883</v>
      </c>
      <c r="C196" s="210" t="s">
        <v>364</v>
      </c>
      <c r="D196" s="210" t="s">
        <v>569</v>
      </c>
      <c r="E196" s="211" t="s">
        <v>575</v>
      </c>
      <c r="F196" s="211">
        <v>200</v>
      </c>
      <c r="G196" s="231">
        <v>20000</v>
      </c>
      <c r="H196" s="231">
        <v>0</v>
      </c>
      <c r="I196" s="231">
        <v>0</v>
      </c>
    </row>
    <row r="197" spans="1:9" ht="24" x14ac:dyDescent="0.3">
      <c r="A197" s="86" t="s">
        <v>512</v>
      </c>
      <c r="B197" s="209" t="s">
        <v>883</v>
      </c>
      <c r="C197" s="210" t="s">
        <v>364</v>
      </c>
      <c r="D197" s="210" t="s">
        <v>569</v>
      </c>
      <c r="E197" s="211" t="s">
        <v>575</v>
      </c>
      <c r="F197" s="211">
        <v>300</v>
      </c>
      <c r="G197" s="231">
        <v>50000</v>
      </c>
      <c r="H197" s="231">
        <v>50000</v>
      </c>
      <c r="I197" s="231">
        <v>50000</v>
      </c>
    </row>
    <row r="198" spans="1:9" x14ac:dyDescent="0.3">
      <c r="A198" s="83" t="s">
        <v>576</v>
      </c>
      <c r="B198" s="206" t="s">
        <v>883</v>
      </c>
      <c r="C198" s="207" t="s">
        <v>380</v>
      </c>
      <c r="D198" s="207" t="s">
        <v>541</v>
      </c>
      <c r="E198" s="208"/>
      <c r="F198" s="208"/>
      <c r="G198" s="229">
        <f>G199+G205+G240</f>
        <v>69416081.090000004</v>
      </c>
      <c r="H198" s="229">
        <f>H199+H205+H240</f>
        <v>115090461</v>
      </c>
      <c r="I198" s="229">
        <f>I199+I205+I240</f>
        <v>52744910</v>
      </c>
    </row>
    <row r="199" spans="1:9" x14ac:dyDescent="0.3">
      <c r="A199" s="83" t="s">
        <v>577</v>
      </c>
      <c r="B199" s="206" t="s">
        <v>883</v>
      </c>
      <c r="C199" s="207" t="s">
        <v>380</v>
      </c>
      <c r="D199" s="207" t="s">
        <v>578</v>
      </c>
      <c r="E199" s="208"/>
      <c r="F199" s="208"/>
      <c r="G199" s="229">
        <f t="shared" ref="G199:I200" si="40">G200</f>
        <v>2000000</v>
      </c>
      <c r="H199" s="229">
        <f t="shared" si="40"/>
        <v>2000000</v>
      </c>
      <c r="I199" s="229">
        <f t="shared" si="40"/>
        <v>2000000</v>
      </c>
    </row>
    <row r="200" spans="1:9" ht="60" x14ac:dyDescent="0.3">
      <c r="A200" s="86" t="s">
        <v>900</v>
      </c>
      <c r="B200" s="209" t="s">
        <v>883</v>
      </c>
      <c r="C200" s="210" t="s">
        <v>380</v>
      </c>
      <c r="D200" s="210" t="s">
        <v>578</v>
      </c>
      <c r="E200" s="211" t="s">
        <v>499</v>
      </c>
      <c r="F200" s="211"/>
      <c r="G200" s="230">
        <f t="shared" si="40"/>
        <v>2000000</v>
      </c>
      <c r="H200" s="230">
        <f t="shared" si="40"/>
        <v>2000000</v>
      </c>
      <c r="I200" s="230">
        <f t="shared" si="40"/>
        <v>2000000</v>
      </c>
    </row>
    <row r="201" spans="1:9" ht="36" x14ac:dyDescent="0.3">
      <c r="A201" s="86" t="s">
        <v>579</v>
      </c>
      <c r="B201" s="209" t="s">
        <v>883</v>
      </c>
      <c r="C201" s="210" t="s">
        <v>380</v>
      </c>
      <c r="D201" s="210" t="s">
        <v>578</v>
      </c>
      <c r="E201" s="211" t="s">
        <v>580</v>
      </c>
      <c r="F201" s="211"/>
      <c r="G201" s="230">
        <f>G203</f>
        <v>2000000</v>
      </c>
      <c r="H201" s="230">
        <f>H203</f>
        <v>2000000</v>
      </c>
      <c r="I201" s="230">
        <f>I203</f>
        <v>2000000</v>
      </c>
    </row>
    <row r="202" spans="1:9" ht="108" x14ac:dyDescent="0.3">
      <c r="A202" s="86" t="s">
        <v>581</v>
      </c>
      <c r="B202" s="209" t="s">
        <v>883</v>
      </c>
      <c r="C202" s="210" t="s">
        <v>380</v>
      </c>
      <c r="D202" s="210" t="s">
        <v>578</v>
      </c>
      <c r="E202" s="211" t="s">
        <v>582</v>
      </c>
      <c r="F202" s="211"/>
      <c r="G202" s="230">
        <f t="shared" ref="G202:I203" si="41">G203</f>
        <v>2000000</v>
      </c>
      <c r="H202" s="230">
        <f t="shared" si="41"/>
        <v>2000000</v>
      </c>
      <c r="I202" s="230">
        <f t="shared" si="41"/>
        <v>2000000</v>
      </c>
    </row>
    <row r="203" spans="1:9" ht="24" x14ac:dyDescent="0.3">
      <c r="A203" s="86" t="s">
        <v>583</v>
      </c>
      <c r="B203" s="209" t="s">
        <v>883</v>
      </c>
      <c r="C203" s="210" t="s">
        <v>380</v>
      </c>
      <c r="D203" s="210" t="s">
        <v>578</v>
      </c>
      <c r="E203" s="211" t="s">
        <v>909</v>
      </c>
      <c r="F203" s="211"/>
      <c r="G203" s="230">
        <f>G204</f>
        <v>2000000</v>
      </c>
      <c r="H203" s="230">
        <f t="shared" si="41"/>
        <v>2000000</v>
      </c>
      <c r="I203" s="230">
        <f t="shared" si="41"/>
        <v>2000000</v>
      </c>
    </row>
    <row r="204" spans="1:9" ht="36" x14ac:dyDescent="0.3">
      <c r="A204" s="86" t="s">
        <v>373</v>
      </c>
      <c r="B204" s="209" t="s">
        <v>883</v>
      </c>
      <c r="C204" s="210" t="s">
        <v>380</v>
      </c>
      <c r="D204" s="210" t="s">
        <v>578</v>
      </c>
      <c r="E204" s="211" t="s">
        <v>909</v>
      </c>
      <c r="F204" s="211">
        <v>200</v>
      </c>
      <c r="G204" s="230">
        <v>2000000</v>
      </c>
      <c r="H204" s="230">
        <v>2000000</v>
      </c>
      <c r="I204" s="230">
        <v>2000000</v>
      </c>
    </row>
    <row r="205" spans="1:9" x14ac:dyDescent="0.3">
      <c r="A205" s="83" t="s">
        <v>585</v>
      </c>
      <c r="B205" s="206" t="s">
        <v>883</v>
      </c>
      <c r="C205" s="207" t="s">
        <v>380</v>
      </c>
      <c r="D205" s="207" t="s">
        <v>586</v>
      </c>
      <c r="E205" s="208"/>
      <c r="F205" s="208"/>
      <c r="G205" s="229">
        <f t="shared" ref="G205:I206" si="42">G206</f>
        <v>67386081.090000004</v>
      </c>
      <c r="H205" s="229">
        <f t="shared" si="42"/>
        <v>113060461</v>
      </c>
      <c r="I205" s="229">
        <f t="shared" si="42"/>
        <v>50714910</v>
      </c>
    </row>
    <row r="206" spans="1:9" ht="60" x14ac:dyDescent="0.3">
      <c r="A206" s="86" t="s">
        <v>498</v>
      </c>
      <c r="B206" s="209" t="s">
        <v>883</v>
      </c>
      <c r="C206" s="210" t="s">
        <v>380</v>
      </c>
      <c r="D206" s="210" t="s">
        <v>586</v>
      </c>
      <c r="E206" s="211" t="s">
        <v>499</v>
      </c>
      <c r="F206" s="211"/>
      <c r="G206" s="230">
        <f t="shared" si="42"/>
        <v>67386081.090000004</v>
      </c>
      <c r="H206" s="230">
        <f t="shared" si="42"/>
        <v>113060461</v>
      </c>
      <c r="I206" s="230">
        <f t="shared" si="42"/>
        <v>50714910</v>
      </c>
    </row>
    <row r="207" spans="1:9" ht="36" x14ac:dyDescent="0.3">
      <c r="A207" s="86" t="s">
        <v>587</v>
      </c>
      <c r="B207" s="209" t="s">
        <v>883</v>
      </c>
      <c r="C207" s="210" t="s">
        <v>380</v>
      </c>
      <c r="D207" s="210" t="s">
        <v>586</v>
      </c>
      <c r="E207" s="211" t="s">
        <v>910</v>
      </c>
      <c r="F207" s="211"/>
      <c r="G207" s="230">
        <f>G208+G217</f>
        <v>67386081.090000004</v>
      </c>
      <c r="H207" s="230">
        <f>H208+H217</f>
        <v>113060461</v>
      </c>
      <c r="I207" s="230">
        <f>I208+I217</f>
        <v>50714910</v>
      </c>
    </row>
    <row r="208" spans="1:9" ht="72" x14ac:dyDescent="0.3">
      <c r="A208" s="86" t="s">
        <v>589</v>
      </c>
      <c r="B208" s="209" t="s">
        <v>883</v>
      </c>
      <c r="C208" s="210" t="s">
        <v>380</v>
      </c>
      <c r="D208" s="210" t="s">
        <v>586</v>
      </c>
      <c r="E208" s="211" t="s">
        <v>590</v>
      </c>
      <c r="F208" s="211"/>
      <c r="G208" s="230">
        <f>G213+G209+G211+G215</f>
        <v>37521000</v>
      </c>
      <c r="H208" s="230">
        <f t="shared" ref="H208:I208" si="43">H213+H209+H211</f>
        <v>7073583</v>
      </c>
      <c r="I208" s="230">
        <f t="shared" si="43"/>
        <v>7876200</v>
      </c>
    </row>
    <row r="209" spans="1:9" ht="36" x14ac:dyDescent="0.3">
      <c r="A209" s="86" t="s">
        <v>591</v>
      </c>
      <c r="B209" s="209" t="s">
        <v>883</v>
      </c>
      <c r="C209" s="210" t="s">
        <v>380</v>
      </c>
      <c r="D209" s="210" t="s">
        <v>586</v>
      </c>
      <c r="E209" s="211" t="s">
        <v>592</v>
      </c>
      <c r="F209" s="211"/>
      <c r="G209" s="230">
        <f>G210</f>
        <v>5040000</v>
      </c>
      <c r="H209" s="230">
        <f>H210</f>
        <v>2000000</v>
      </c>
      <c r="I209" s="230">
        <f>I210</f>
        <v>2000000</v>
      </c>
    </row>
    <row r="210" spans="1:9" ht="36" x14ac:dyDescent="0.3">
      <c r="A210" s="86" t="s">
        <v>567</v>
      </c>
      <c r="B210" s="209" t="s">
        <v>883</v>
      </c>
      <c r="C210" s="210" t="s">
        <v>380</v>
      </c>
      <c r="D210" s="210" t="s">
        <v>586</v>
      </c>
      <c r="E210" s="211" t="s">
        <v>592</v>
      </c>
      <c r="F210" s="211">
        <v>400</v>
      </c>
      <c r="G210" s="230">
        <v>5040000</v>
      </c>
      <c r="H210" s="230">
        <v>2000000</v>
      </c>
      <c r="I210" s="230">
        <v>2000000</v>
      </c>
    </row>
    <row r="211" spans="1:9" ht="60" x14ac:dyDescent="0.3">
      <c r="A211" s="86" t="s">
        <v>593</v>
      </c>
      <c r="B211" s="209" t="s">
        <v>883</v>
      </c>
      <c r="C211" s="210" t="s">
        <v>380</v>
      </c>
      <c r="D211" s="210" t="s">
        <v>586</v>
      </c>
      <c r="E211" s="211" t="s">
        <v>594</v>
      </c>
      <c r="F211" s="211"/>
      <c r="G211" s="230">
        <f>G212</f>
        <v>7988380</v>
      </c>
      <c r="H211" s="230">
        <f>H212</f>
        <v>0</v>
      </c>
      <c r="I211" s="230">
        <f>I212</f>
        <v>0</v>
      </c>
    </row>
    <row r="212" spans="1:9" x14ac:dyDescent="0.3">
      <c r="A212" s="86" t="s">
        <v>595</v>
      </c>
      <c r="B212" s="209" t="s">
        <v>883</v>
      </c>
      <c r="C212" s="210" t="s">
        <v>380</v>
      </c>
      <c r="D212" s="210" t="s">
        <v>586</v>
      </c>
      <c r="E212" s="211" t="s">
        <v>594</v>
      </c>
      <c r="F212" s="211">
        <v>500</v>
      </c>
      <c r="G212" s="230">
        <v>7988380</v>
      </c>
      <c r="H212" s="230">
        <v>0</v>
      </c>
      <c r="I212" s="230">
        <v>0</v>
      </c>
    </row>
    <row r="213" spans="1:9" ht="36" x14ac:dyDescent="0.3">
      <c r="A213" s="86" t="s">
        <v>596</v>
      </c>
      <c r="B213" s="209" t="s">
        <v>883</v>
      </c>
      <c r="C213" s="210" t="s">
        <v>380</v>
      </c>
      <c r="D213" s="210" t="s">
        <v>586</v>
      </c>
      <c r="E213" s="211" t="s">
        <v>597</v>
      </c>
      <c r="F213" s="211"/>
      <c r="G213" s="230">
        <f>G214</f>
        <v>15262620</v>
      </c>
      <c r="H213" s="230">
        <f>H214</f>
        <v>5073583</v>
      </c>
      <c r="I213" s="230">
        <f>I214</f>
        <v>5876200</v>
      </c>
    </row>
    <row r="214" spans="1:9" ht="36" x14ac:dyDescent="0.3">
      <c r="A214" s="86" t="s">
        <v>373</v>
      </c>
      <c r="B214" s="209" t="s">
        <v>883</v>
      </c>
      <c r="C214" s="210" t="s">
        <v>380</v>
      </c>
      <c r="D214" s="210" t="s">
        <v>586</v>
      </c>
      <c r="E214" s="211" t="s">
        <v>597</v>
      </c>
      <c r="F214" s="211">
        <v>200</v>
      </c>
      <c r="G214" s="231">
        <v>15262620</v>
      </c>
      <c r="H214" s="231">
        <v>5073583</v>
      </c>
      <c r="I214" s="231">
        <v>5876200</v>
      </c>
    </row>
    <row r="215" spans="1:9" ht="60" x14ac:dyDescent="0.3">
      <c r="A215" s="86" t="s">
        <v>1068</v>
      </c>
      <c r="B215" s="209" t="s">
        <v>883</v>
      </c>
      <c r="C215" s="210" t="s">
        <v>380</v>
      </c>
      <c r="D215" s="210" t="s">
        <v>586</v>
      </c>
      <c r="E215" s="211" t="s">
        <v>1069</v>
      </c>
      <c r="F215" s="211"/>
      <c r="G215" s="230">
        <f>G216</f>
        <v>9230000</v>
      </c>
      <c r="H215" s="230">
        <f t="shared" ref="H215:I215" si="44">H216</f>
        <v>0</v>
      </c>
      <c r="I215" s="230">
        <f t="shared" si="44"/>
        <v>0</v>
      </c>
    </row>
    <row r="216" spans="1:9" x14ac:dyDescent="0.3">
      <c r="A216" s="86" t="s">
        <v>78</v>
      </c>
      <c r="B216" s="209" t="s">
        <v>883</v>
      </c>
      <c r="C216" s="210" t="s">
        <v>380</v>
      </c>
      <c r="D216" s="210" t="s">
        <v>586</v>
      </c>
      <c r="E216" s="211" t="s">
        <v>1069</v>
      </c>
      <c r="F216" s="211">
        <v>500</v>
      </c>
      <c r="G216" s="230">
        <v>9230000</v>
      </c>
      <c r="H216" s="230"/>
      <c r="I216" s="230"/>
    </row>
    <row r="217" spans="1:9" ht="96" x14ac:dyDescent="0.3">
      <c r="A217" s="86" t="s">
        <v>598</v>
      </c>
      <c r="B217" s="209" t="s">
        <v>883</v>
      </c>
      <c r="C217" s="210" t="s">
        <v>380</v>
      </c>
      <c r="D217" s="210" t="s">
        <v>586</v>
      </c>
      <c r="E217" s="211" t="s">
        <v>599</v>
      </c>
      <c r="F217" s="211"/>
      <c r="G217" s="231">
        <f>G224+G226+G232+G234+G228+G230+G236+G238+G218+G221</f>
        <v>29865081.09</v>
      </c>
      <c r="H217" s="231">
        <f t="shared" ref="H217:I217" si="45">H224+H226+H232+H234+H228+H230+H236+H238+H218+H221</f>
        <v>105986878</v>
      </c>
      <c r="I217" s="231">
        <f t="shared" si="45"/>
        <v>42838710</v>
      </c>
    </row>
    <row r="218" spans="1:9" ht="60" x14ac:dyDescent="0.3">
      <c r="A218" s="86" t="s">
        <v>600</v>
      </c>
      <c r="B218" s="209" t="s">
        <v>883</v>
      </c>
      <c r="C218" s="210" t="s">
        <v>380</v>
      </c>
      <c r="D218" s="210" t="s">
        <v>586</v>
      </c>
      <c r="E218" s="211" t="s">
        <v>601</v>
      </c>
      <c r="F218" s="211"/>
      <c r="G218" s="231">
        <f>SUM(G220+G219)</f>
        <v>17710004</v>
      </c>
      <c r="H218" s="231">
        <f t="shared" ref="H218:I218" si="46">SUM(H220+H219)</f>
        <v>103254361</v>
      </c>
      <c r="I218" s="231">
        <f t="shared" si="46"/>
        <v>40838710</v>
      </c>
    </row>
    <row r="219" spans="1:9" ht="36" x14ac:dyDescent="0.3">
      <c r="A219" s="86" t="s">
        <v>373</v>
      </c>
      <c r="B219" s="209" t="s">
        <v>883</v>
      </c>
      <c r="C219" s="210" t="s">
        <v>380</v>
      </c>
      <c r="D219" s="210" t="s">
        <v>586</v>
      </c>
      <c r="E219" s="211" t="s">
        <v>601</v>
      </c>
      <c r="F219" s="211">
        <v>200</v>
      </c>
      <c r="G219" s="231"/>
      <c r="H219" s="231">
        <v>89269647</v>
      </c>
      <c r="I219" s="231">
        <v>40838710</v>
      </c>
    </row>
    <row r="220" spans="1:9" ht="36" x14ac:dyDescent="0.3">
      <c r="A220" s="86" t="s">
        <v>567</v>
      </c>
      <c r="B220" s="209" t="s">
        <v>883</v>
      </c>
      <c r="C220" s="210" t="s">
        <v>380</v>
      </c>
      <c r="D220" s="210" t="s">
        <v>586</v>
      </c>
      <c r="E220" s="211" t="s">
        <v>601</v>
      </c>
      <c r="F220" s="211">
        <v>400</v>
      </c>
      <c r="G220" s="231">
        <v>17710004</v>
      </c>
      <c r="H220" s="231">
        <v>13984714</v>
      </c>
      <c r="I220" s="231">
        <v>0</v>
      </c>
    </row>
    <row r="221" spans="1:9" ht="60" x14ac:dyDescent="0.3">
      <c r="A221" s="98" t="s">
        <v>600</v>
      </c>
      <c r="B221" s="209" t="s">
        <v>883</v>
      </c>
      <c r="C221" s="210" t="s">
        <v>380</v>
      </c>
      <c r="D221" s="210" t="s">
        <v>586</v>
      </c>
      <c r="E221" s="211" t="s">
        <v>602</v>
      </c>
      <c r="F221" s="211"/>
      <c r="G221" s="230">
        <f>G223+G222</f>
        <v>547733.18999999994</v>
      </c>
      <c r="H221" s="230">
        <f t="shared" ref="H221:I221" si="47">H223+H222</f>
        <v>2732517</v>
      </c>
      <c r="I221" s="230">
        <f t="shared" si="47"/>
        <v>2000000</v>
      </c>
    </row>
    <row r="222" spans="1:9" ht="36" x14ac:dyDescent="0.3">
      <c r="A222" s="86" t="s">
        <v>373</v>
      </c>
      <c r="B222" s="209" t="s">
        <v>883</v>
      </c>
      <c r="C222" s="210" t="s">
        <v>380</v>
      </c>
      <c r="D222" s="210" t="s">
        <v>586</v>
      </c>
      <c r="E222" s="211" t="s">
        <v>602</v>
      </c>
      <c r="F222" s="211">
        <v>200</v>
      </c>
      <c r="G222" s="231">
        <v>0</v>
      </c>
      <c r="H222" s="231">
        <v>2300000</v>
      </c>
      <c r="I222" s="231">
        <v>1500000</v>
      </c>
    </row>
    <row r="223" spans="1:9" ht="36" x14ac:dyDescent="0.3">
      <c r="A223" s="86" t="s">
        <v>567</v>
      </c>
      <c r="B223" s="209" t="s">
        <v>883</v>
      </c>
      <c r="C223" s="210" t="s">
        <v>380</v>
      </c>
      <c r="D223" s="210" t="s">
        <v>586</v>
      </c>
      <c r="E223" s="211" t="s">
        <v>602</v>
      </c>
      <c r="F223" s="211">
        <v>400</v>
      </c>
      <c r="G223" s="231">
        <v>547733.18999999994</v>
      </c>
      <c r="H223" s="231">
        <v>432517</v>
      </c>
      <c r="I223" s="231">
        <v>500000</v>
      </c>
    </row>
    <row r="224" spans="1:9" ht="60" x14ac:dyDescent="0.3">
      <c r="A224" s="86" t="s">
        <v>603</v>
      </c>
      <c r="B224" s="209" t="s">
        <v>883</v>
      </c>
      <c r="C224" s="210" t="s">
        <v>380</v>
      </c>
      <c r="D224" s="210" t="s">
        <v>586</v>
      </c>
      <c r="E224" s="211" t="s">
        <v>604</v>
      </c>
      <c r="F224" s="211"/>
      <c r="G224" s="231">
        <f>G225</f>
        <v>2400000</v>
      </c>
      <c r="H224" s="231">
        <f>H225</f>
        <v>0</v>
      </c>
      <c r="I224" s="231">
        <f>I225</f>
        <v>0</v>
      </c>
    </row>
    <row r="225" spans="1:9" ht="36" x14ac:dyDescent="0.3">
      <c r="A225" s="86" t="s">
        <v>373</v>
      </c>
      <c r="B225" s="209" t="s">
        <v>883</v>
      </c>
      <c r="C225" s="210" t="s">
        <v>380</v>
      </c>
      <c r="D225" s="210" t="s">
        <v>586</v>
      </c>
      <c r="E225" s="211" t="s">
        <v>604</v>
      </c>
      <c r="F225" s="211">
        <v>200</v>
      </c>
      <c r="G225" s="231">
        <v>2400000</v>
      </c>
      <c r="H225" s="231">
        <v>0</v>
      </c>
      <c r="I225" s="231">
        <v>0</v>
      </c>
    </row>
    <row r="226" spans="1:9" ht="60" x14ac:dyDescent="0.3">
      <c r="A226" s="86" t="s">
        <v>605</v>
      </c>
      <c r="B226" s="209" t="s">
        <v>883</v>
      </c>
      <c r="C226" s="210" t="s">
        <v>380</v>
      </c>
      <c r="D226" s="210" t="s">
        <v>586</v>
      </c>
      <c r="E226" s="211" t="s">
        <v>606</v>
      </c>
      <c r="F226" s="211"/>
      <c r="G226" s="231">
        <f>G227</f>
        <v>1592083</v>
      </c>
      <c r="H226" s="231">
        <f>H227</f>
        <v>0</v>
      </c>
      <c r="I226" s="231">
        <f>I227</f>
        <v>0</v>
      </c>
    </row>
    <row r="227" spans="1:9" ht="36" x14ac:dyDescent="0.3">
      <c r="A227" s="86" t="s">
        <v>373</v>
      </c>
      <c r="B227" s="209" t="s">
        <v>883</v>
      </c>
      <c r="C227" s="210" t="s">
        <v>380</v>
      </c>
      <c r="D227" s="210" t="s">
        <v>586</v>
      </c>
      <c r="E227" s="211" t="s">
        <v>606</v>
      </c>
      <c r="F227" s="211">
        <v>200</v>
      </c>
      <c r="G227" s="231">
        <v>1592083</v>
      </c>
      <c r="H227" s="231">
        <v>0</v>
      </c>
      <c r="I227" s="231">
        <v>0</v>
      </c>
    </row>
    <row r="228" spans="1:9" ht="48" x14ac:dyDescent="0.3">
      <c r="A228" s="86" t="s">
        <v>607</v>
      </c>
      <c r="B228" s="209" t="s">
        <v>883</v>
      </c>
      <c r="C228" s="210" t="s">
        <v>380</v>
      </c>
      <c r="D228" s="210" t="s">
        <v>586</v>
      </c>
      <c r="E228" s="211" t="s">
        <v>608</v>
      </c>
      <c r="F228" s="211"/>
      <c r="G228" s="231">
        <f>G229</f>
        <v>1286961</v>
      </c>
      <c r="H228" s="231">
        <f>H229</f>
        <v>0</v>
      </c>
      <c r="I228" s="231">
        <f>I229</f>
        <v>0</v>
      </c>
    </row>
    <row r="229" spans="1:9" ht="36" x14ac:dyDescent="0.3">
      <c r="A229" s="86" t="s">
        <v>373</v>
      </c>
      <c r="B229" s="209" t="s">
        <v>883</v>
      </c>
      <c r="C229" s="210" t="s">
        <v>380</v>
      </c>
      <c r="D229" s="210" t="s">
        <v>586</v>
      </c>
      <c r="E229" s="211" t="s">
        <v>608</v>
      </c>
      <c r="F229" s="211">
        <v>200</v>
      </c>
      <c r="G229" s="231">
        <v>1286961</v>
      </c>
      <c r="H229" s="231">
        <v>0</v>
      </c>
      <c r="I229" s="231">
        <v>0</v>
      </c>
    </row>
    <row r="230" spans="1:9" ht="60" x14ac:dyDescent="0.3">
      <c r="A230" s="86" t="s">
        <v>609</v>
      </c>
      <c r="B230" s="209" t="s">
        <v>883</v>
      </c>
      <c r="C230" s="210" t="s">
        <v>380</v>
      </c>
      <c r="D230" s="210" t="s">
        <v>586</v>
      </c>
      <c r="E230" s="211" t="s">
        <v>610</v>
      </c>
      <c r="F230" s="211"/>
      <c r="G230" s="231">
        <f>G231</f>
        <v>1255890</v>
      </c>
      <c r="H230" s="231">
        <f>H231</f>
        <v>0</v>
      </c>
      <c r="I230" s="231">
        <f>I231</f>
        <v>0</v>
      </c>
    </row>
    <row r="231" spans="1:9" ht="36" x14ac:dyDescent="0.3">
      <c r="A231" s="86" t="s">
        <v>373</v>
      </c>
      <c r="B231" s="209" t="s">
        <v>883</v>
      </c>
      <c r="C231" s="210" t="s">
        <v>380</v>
      </c>
      <c r="D231" s="210" t="s">
        <v>586</v>
      </c>
      <c r="E231" s="211" t="s">
        <v>610</v>
      </c>
      <c r="F231" s="211">
        <v>200</v>
      </c>
      <c r="G231" s="231">
        <v>1255890</v>
      </c>
      <c r="H231" s="231">
        <v>0</v>
      </c>
      <c r="I231" s="231">
        <v>0</v>
      </c>
    </row>
    <row r="232" spans="1:9" ht="72" x14ac:dyDescent="0.3">
      <c r="A232" s="86" t="s">
        <v>611</v>
      </c>
      <c r="B232" s="209" t="s">
        <v>883</v>
      </c>
      <c r="C232" s="210" t="s">
        <v>380</v>
      </c>
      <c r="D232" s="210" t="s">
        <v>586</v>
      </c>
      <c r="E232" s="211" t="s">
        <v>612</v>
      </c>
      <c r="F232" s="211"/>
      <c r="G232" s="231">
        <f>G233</f>
        <v>2315786.5299999998</v>
      </c>
      <c r="H232" s="231">
        <f>H233</f>
        <v>0</v>
      </c>
      <c r="I232" s="231">
        <f>I233</f>
        <v>0</v>
      </c>
    </row>
    <row r="233" spans="1:9" ht="36" x14ac:dyDescent="0.3">
      <c r="A233" s="86" t="s">
        <v>373</v>
      </c>
      <c r="B233" s="209" t="s">
        <v>883</v>
      </c>
      <c r="C233" s="210" t="s">
        <v>380</v>
      </c>
      <c r="D233" s="210" t="s">
        <v>586</v>
      </c>
      <c r="E233" s="211" t="s">
        <v>612</v>
      </c>
      <c r="F233" s="211">
        <v>200</v>
      </c>
      <c r="G233" s="231">
        <v>2315786.5299999998</v>
      </c>
      <c r="H233" s="231">
        <v>0</v>
      </c>
      <c r="I233" s="231">
        <v>0</v>
      </c>
    </row>
    <row r="234" spans="1:9" ht="72" x14ac:dyDescent="0.3">
      <c r="A234" s="86" t="s">
        <v>613</v>
      </c>
      <c r="B234" s="209" t="s">
        <v>883</v>
      </c>
      <c r="C234" s="210" t="s">
        <v>380</v>
      </c>
      <c r="D234" s="210" t="s">
        <v>586</v>
      </c>
      <c r="E234" s="211" t="s">
        <v>614</v>
      </c>
      <c r="F234" s="211"/>
      <c r="G234" s="231">
        <f>G235</f>
        <v>1061388.8600000001</v>
      </c>
      <c r="H234" s="231">
        <f>H235</f>
        <v>0</v>
      </c>
      <c r="I234" s="231">
        <f>I235</f>
        <v>0</v>
      </c>
    </row>
    <row r="235" spans="1:9" ht="36" x14ac:dyDescent="0.3">
      <c r="A235" s="86" t="s">
        <v>373</v>
      </c>
      <c r="B235" s="209" t="s">
        <v>883</v>
      </c>
      <c r="C235" s="210" t="s">
        <v>380</v>
      </c>
      <c r="D235" s="210" t="s">
        <v>586</v>
      </c>
      <c r="E235" s="211" t="s">
        <v>614</v>
      </c>
      <c r="F235" s="211">
        <v>200</v>
      </c>
      <c r="G235" s="231">
        <v>1061388.8600000001</v>
      </c>
      <c r="H235" s="231">
        <v>0</v>
      </c>
      <c r="I235" s="231">
        <v>0</v>
      </c>
    </row>
    <row r="236" spans="1:9" ht="60" x14ac:dyDescent="0.3">
      <c r="A236" s="86" t="s">
        <v>615</v>
      </c>
      <c r="B236" s="209" t="s">
        <v>883</v>
      </c>
      <c r="C236" s="210" t="s">
        <v>380</v>
      </c>
      <c r="D236" s="210" t="s">
        <v>586</v>
      </c>
      <c r="E236" s="211" t="s">
        <v>616</v>
      </c>
      <c r="F236" s="211"/>
      <c r="G236" s="231">
        <f>G237</f>
        <v>857974.11</v>
      </c>
      <c r="H236" s="231">
        <f>H237</f>
        <v>0</v>
      </c>
      <c r="I236" s="231">
        <f>I237</f>
        <v>0</v>
      </c>
    </row>
    <row r="237" spans="1:9" ht="36" x14ac:dyDescent="0.3">
      <c r="A237" s="86" t="s">
        <v>373</v>
      </c>
      <c r="B237" s="209" t="s">
        <v>883</v>
      </c>
      <c r="C237" s="210" t="s">
        <v>380</v>
      </c>
      <c r="D237" s="210" t="s">
        <v>586</v>
      </c>
      <c r="E237" s="211" t="s">
        <v>616</v>
      </c>
      <c r="F237" s="211">
        <v>200</v>
      </c>
      <c r="G237" s="231">
        <v>857974.11</v>
      </c>
      <c r="H237" s="231">
        <v>0</v>
      </c>
      <c r="I237" s="231">
        <v>0</v>
      </c>
    </row>
    <row r="238" spans="1:9" ht="72" x14ac:dyDescent="0.3">
      <c r="A238" s="86" t="s">
        <v>617</v>
      </c>
      <c r="B238" s="209" t="s">
        <v>883</v>
      </c>
      <c r="C238" s="210" t="s">
        <v>380</v>
      </c>
      <c r="D238" s="210" t="s">
        <v>586</v>
      </c>
      <c r="E238" s="211" t="s">
        <v>618</v>
      </c>
      <c r="F238" s="211"/>
      <c r="G238" s="231">
        <f>G239</f>
        <v>837260.4</v>
      </c>
      <c r="H238" s="231">
        <f>H239</f>
        <v>0</v>
      </c>
      <c r="I238" s="231">
        <f>I239</f>
        <v>0</v>
      </c>
    </row>
    <row r="239" spans="1:9" ht="36" x14ac:dyDescent="0.3">
      <c r="A239" s="86" t="s">
        <v>373</v>
      </c>
      <c r="B239" s="209" t="s">
        <v>883</v>
      </c>
      <c r="C239" s="210" t="s">
        <v>380</v>
      </c>
      <c r="D239" s="210" t="s">
        <v>586</v>
      </c>
      <c r="E239" s="211" t="s">
        <v>618</v>
      </c>
      <c r="F239" s="211">
        <v>200</v>
      </c>
      <c r="G239" s="231">
        <v>837260.4</v>
      </c>
      <c r="H239" s="231">
        <v>0</v>
      </c>
      <c r="I239" s="231">
        <v>0</v>
      </c>
    </row>
    <row r="240" spans="1:9" ht="22.8" x14ac:dyDescent="0.3">
      <c r="A240" s="83" t="s">
        <v>619</v>
      </c>
      <c r="B240" s="206" t="s">
        <v>883</v>
      </c>
      <c r="C240" s="207" t="s">
        <v>380</v>
      </c>
      <c r="D240" s="207" t="s">
        <v>620</v>
      </c>
      <c r="E240" s="208"/>
      <c r="F240" s="211"/>
      <c r="G240" s="231">
        <f>+G241</f>
        <v>30000</v>
      </c>
      <c r="H240" s="231">
        <f>+H241</f>
        <v>30000</v>
      </c>
      <c r="I240" s="231">
        <f>+I241</f>
        <v>30000</v>
      </c>
    </row>
    <row r="241" spans="1:9" ht="36" x14ac:dyDescent="0.3">
      <c r="A241" s="86" t="s">
        <v>621</v>
      </c>
      <c r="B241" s="209" t="s">
        <v>883</v>
      </c>
      <c r="C241" s="210" t="s">
        <v>380</v>
      </c>
      <c r="D241" s="211">
        <v>12</v>
      </c>
      <c r="E241" s="211" t="s">
        <v>911</v>
      </c>
      <c r="F241" s="211"/>
      <c r="G241" s="236">
        <f>G242</f>
        <v>30000</v>
      </c>
      <c r="H241" s="236">
        <f t="shared" ref="H241:I244" si="48">H242</f>
        <v>30000</v>
      </c>
      <c r="I241" s="236">
        <f t="shared" si="48"/>
        <v>30000</v>
      </c>
    </row>
    <row r="242" spans="1:9" ht="60" x14ac:dyDescent="0.3">
      <c r="A242" s="86" t="s">
        <v>622</v>
      </c>
      <c r="B242" s="209" t="s">
        <v>883</v>
      </c>
      <c r="C242" s="210" t="s">
        <v>380</v>
      </c>
      <c r="D242" s="211">
        <v>12</v>
      </c>
      <c r="E242" s="211" t="s">
        <v>623</v>
      </c>
      <c r="F242" s="211"/>
      <c r="G242" s="236">
        <f>G243</f>
        <v>30000</v>
      </c>
      <c r="H242" s="236">
        <f t="shared" si="48"/>
        <v>30000</v>
      </c>
      <c r="I242" s="236">
        <f t="shared" si="48"/>
        <v>30000</v>
      </c>
    </row>
    <row r="243" spans="1:9" ht="72" x14ac:dyDescent="0.3">
      <c r="A243" s="86" t="s">
        <v>624</v>
      </c>
      <c r="B243" s="209" t="s">
        <v>883</v>
      </c>
      <c r="C243" s="210" t="s">
        <v>380</v>
      </c>
      <c r="D243" s="211">
        <v>12</v>
      </c>
      <c r="E243" s="211" t="s">
        <v>625</v>
      </c>
      <c r="F243" s="211"/>
      <c r="G243" s="236">
        <f>G244</f>
        <v>30000</v>
      </c>
      <c r="H243" s="236">
        <f t="shared" si="48"/>
        <v>30000</v>
      </c>
      <c r="I243" s="236">
        <f t="shared" si="48"/>
        <v>30000</v>
      </c>
    </row>
    <row r="244" spans="1:9" ht="36" x14ac:dyDescent="0.3">
      <c r="A244" s="86" t="s">
        <v>626</v>
      </c>
      <c r="B244" s="209" t="s">
        <v>883</v>
      </c>
      <c r="C244" s="210" t="s">
        <v>380</v>
      </c>
      <c r="D244" s="211">
        <v>12</v>
      </c>
      <c r="E244" s="211" t="s">
        <v>627</v>
      </c>
      <c r="F244" s="211"/>
      <c r="G244" s="236">
        <f>G245</f>
        <v>30000</v>
      </c>
      <c r="H244" s="236">
        <f t="shared" si="48"/>
        <v>30000</v>
      </c>
      <c r="I244" s="236">
        <f t="shared" si="48"/>
        <v>30000</v>
      </c>
    </row>
    <row r="245" spans="1:9" ht="36" x14ac:dyDescent="0.3">
      <c r="A245" s="86" t="s">
        <v>373</v>
      </c>
      <c r="B245" s="209" t="s">
        <v>883</v>
      </c>
      <c r="C245" s="210" t="s">
        <v>380</v>
      </c>
      <c r="D245" s="211">
        <v>12</v>
      </c>
      <c r="E245" s="211" t="s">
        <v>627</v>
      </c>
      <c r="F245" s="211">
        <v>200</v>
      </c>
      <c r="G245" s="236">
        <v>30000</v>
      </c>
      <c r="H245" s="231">
        <v>30000</v>
      </c>
      <c r="I245" s="231">
        <v>30000</v>
      </c>
    </row>
    <row r="246" spans="1:9" ht="22.8" x14ac:dyDescent="0.3">
      <c r="A246" s="83" t="s">
        <v>628</v>
      </c>
      <c r="B246" s="206" t="s">
        <v>883</v>
      </c>
      <c r="C246" s="221" t="s">
        <v>435</v>
      </c>
      <c r="D246" s="221"/>
      <c r="E246" s="208"/>
      <c r="F246" s="208"/>
      <c r="G246" s="229">
        <f>G247</f>
        <v>23202012</v>
      </c>
      <c r="H246" s="229">
        <f>H247</f>
        <v>300000</v>
      </c>
      <c r="I246" s="229">
        <f>I247</f>
        <v>300000</v>
      </c>
    </row>
    <row r="247" spans="1:9" x14ac:dyDescent="0.3">
      <c r="A247" s="83" t="s">
        <v>629</v>
      </c>
      <c r="B247" s="206" t="s">
        <v>883</v>
      </c>
      <c r="C247" s="221" t="s">
        <v>435</v>
      </c>
      <c r="D247" s="221" t="s">
        <v>355</v>
      </c>
      <c r="E247" s="208"/>
      <c r="F247" s="208"/>
      <c r="G247" s="229">
        <f>+G256+G248</f>
        <v>23202012</v>
      </c>
      <c r="H247" s="229">
        <f>+H256</f>
        <v>300000</v>
      </c>
      <c r="I247" s="229">
        <f>+I256</f>
        <v>300000</v>
      </c>
    </row>
    <row r="248" spans="1:9" ht="36" x14ac:dyDescent="0.3">
      <c r="A248" s="86" t="s">
        <v>484</v>
      </c>
      <c r="B248" s="209" t="s">
        <v>883</v>
      </c>
      <c r="C248" s="217" t="s">
        <v>435</v>
      </c>
      <c r="D248" s="217" t="s">
        <v>355</v>
      </c>
      <c r="E248" s="211" t="s">
        <v>1052</v>
      </c>
      <c r="F248" s="211"/>
      <c r="G248" s="230">
        <f>G249</f>
        <v>10088864</v>
      </c>
      <c r="H248" s="230">
        <f>H249</f>
        <v>0</v>
      </c>
      <c r="I248" s="230">
        <v>0</v>
      </c>
    </row>
    <row r="249" spans="1:9" ht="60" x14ac:dyDescent="0.3">
      <c r="A249" s="86" t="s">
        <v>486</v>
      </c>
      <c r="B249" s="209" t="s">
        <v>883</v>
      </c>
      <c r="C249" s="217" t="s">
        <v>435</v>
      </c>
      <c r="D249" s="217" t="s">
        <v>355</v>
      </c>
      <c r="E249" s="211" t="s">
        <v>487</v>
      </c>
      <c r="F249" s="211"/>
      <c r="G249" s="230">
        <f>G250</f>
        <v>10088864</v>
      </c>
      <c r="H249" s="230">
        <f t="shared" ref="H249:I249" si="49">H250</f>
        <v>0</v>
      </c>
      <c r="I249" s="230">
        <f t="shared" si="49"/>
        <v>0</v>
      </c>
    </row>
    <row r="250" spans="1:9" ht="36" x14ac:dyDescent="0.3">
      <c r="A250" s="86" t="s">
        <v>634</v>
      </c>
      <c r="B250" s="209" t="s">
        <v>883</v>
      </c>
      <c r="C250" s="217" t="s">
        <v>435</v>
      </c>
      <c r="D250" s="217" t="s">
        <v>355</v>
      </c>
      <c r="E250" s="211" t="s">
        <v>489</v>
      </c>
      <c r="F250" s="211"/>
      <c r="G250" s="230">
        <f>G251+G253</f>
        <v>10088864</v>
      </c>
      <c r="H250" s="230">
        <f t="shared" ref="H250:I250" si="50">H251+H253</f>
        <v>0</v>
      </c>
      <c r="I250" s="230">
        <f t="shared" si="50"/>
        <v>0</v>
      </c>
    </row>
    <row r="251" spans="1:9" ht="36" x14ac:dyDescent="0.3">
      <c r="A251" s="86" t="s">
        <v>636</v>
      </c>
      <c r="B251" s="209" t="s">
        <v>883</v>
      </c>
      <c r="C251" s="217" t="s">
        <v>435</v>
      </c>
      <c r="D251" s="217" t="s">
        <v>355</v>
      </c>
      <c r="E251" s="211" t="s">
        <v>1051</v>
      </c>
      <c r="F251" s="211"/>
      <c r="G251" s="230">
        <f>G252</f>
        <v>1518156</v>
      </c>
      <c r="H251" s="230">
        <f t="shared" ref="H251:I251" si="51">H252</f>
        <v>0</v>
      </c>
      <c r="I251" s="230">
        <f t="shared" si="51"/>
        <v>0</v>
      </c>
    </row>
    <row r="252" spans="1:9" ht="36" x14ac:dyDescent="0.3">
      <c r="A252" s="86" t="s">
        <v>567</v>
      </c>
      <c r="B252" s="209" t="s">
        <v>883</v>
      </c>
      <c r="C252" s="217" t="s">
        <v>435</v>
      </c>
      <c r="D252" s="217" t="s">
        <v>355</v>
      </c>
      <c r="E252" s="211" t="s">
        <v>1051</v>
      </c>
      <c r="F252" s="211">
        <v>400</v>
      </c>
      <c r="G252" s="230">
        <v>1518156</v>
      </c>
      <c r="H252" s="230">
        <v>0</v>
      </c>
      <c r="I252" s="230">
        <v>0</v>
      </c>
    </row>
    <row r="253" spans="1:9" ht="29.25" customHeight="1" x14ac:dyDescent="0.3">
      <c r="A253" s="86" t="s">
        <v>1082</v>
      </c>
      <c r="B253" s="209" t="s">
        <v>883</v>
      </c>
      <c r="C253" s="217" t="s">
        <v>435</v>
      </c>
      <c r="D253" s="217" t="s">
        <v>355</v>
      </c>
      <c r="E253" s="211" t="s">
        <v>1070</v>
      </c>
      <c r="F253" s="211"/>
      <c r="G253" s="230">
        <f>G254</f>
        <v>8570708</v>
      </c>
      <c r="H253" s="230">
        <f t="shared" ref="H253:I253" si="52">H254</f>
        <v>0</v>
      </c>
      <c r="I253" s="230">
        <f t="shared" si="52"/>
        <v>0</v>
      </c>
    </row>
    <row r="254" spans="1:9" ht="36" x14ac:dyDescent="0.3">
      <c r="A254" s="86" t="s">
        <v>1043</v>
      </c>
      <c r="B254" s="209" t="s">
        <v>883</v>
      </c>
      <c r="C254" s="217" t="s">
        <v>435</v>
      </c>
      <c r="D254" s="217" t="s">
        <v>355</v>
      </c>
      <c r="E254" s="211" t="s">
        <v>1053</v>
      </c>
      <c r="F254" s="211"/>
      <c r="G254" s="230">
        <f>G255</f>
        <v>8570708</v>
      </c>
      <c r="H254" s="230">
        <f t="shared" ref="H254:I254" si="53">H255</f>
        <v>0</v>
      </c>
      <c r="I254" s="230">
        <f t="shared" si="53"/>
        <v>0</v>
      </c>
    </row>
    <row r="255" spans="1:9" ht="36" x14ac:dyDescent="0.3">
      <c r="A255" s="86" t="s">
        <v>567</v>
      </c>
      <c r="B255" s="209" t="s">
        <v>883</v>
      </c>
      <c r="C255" s="217" t="s">
        <v>435</v>
      </c>
      <c r="D255" s="217" t="s">
        <v>355</v>
      </c>
      <c r="E255" s="211" t="s">
        <v>1053</v>
      </c>
      <c r="F255" s="211">
        <v>400</v>
      </c>
      <c r="G255" s="230">
        <v>8570708</v>
      </c>
      <c r="H255" s="230">
        <v>0</v>
      </c>
      <c r="I255" s="230">
        <v>0</v>
      </c>
    </row>
    <row r="256" spans="1:9" ht="48" x14ac:dyDescent="0.3">
      <c r="A256" s="120" t="s">
        <v>630</v>
      </c>
      <c r="B256" s="209" t="s">
        <v>883</v>
      </c>
      <c r="C256" s="217" t="s">
        <v>435</v>
      </c>
      <c r="D256" s="217" t="s">
        <v>355</v>
      </c>
      <c r="E256" s="217" t="s">
        <v>631</v>
      </c>
      <c r="F256" s="211"/>
      <c r="G256" s="230">
        <f>G257</f>
        <v>13113148</v>
      </c>
      <c r="H256" s="230">
        <f>H257</f>
        <v>300000</v>
      </c>
      <c r="I256" s="230">
        <f>I257</f>
        <v>300000</v>
      </c>
    </row>
    <row r="257" spans="1:9" ht="84" x14ac:dyDescent="0.3">
      <c r="A257" s="86" t="s">
        <v>632</v>
      </c>
      <c r="B257" s="209" t="s">
        <v>883</v>
      </c>
      <c r="C257" s="217" t="s">
        <v>435</v>
      </c>
      <c r="D257" s="217" t="s">
        <v>355</v>
      </c>
      <c r="E257" s="217" t="s">
        <v>912</v>
      </c>
      <c r="F257" s="211"/>
      <c r="G257" s="230">
        <f>G265+G258</f>
        <v>13113148</v>
      </c>
      <c r="H257" s="230">
        <f>H265+H258</f>
        <v>300000</v>
      </c>
      <c r="I257" s="230">
        <f>I265+I258</f>
        <v>300000</v>
      </c>
    </row>
    <row r="258" spans="1:9" ht="36" x14ac:dyDescent="0.3">
      <c r="A258" s="86" t="s">
        <v>634</v>
      </c>
      <c r="B258" s="209" t="s">
        <v>883</v>
      </c>
      <c r="C258" s="217" t="s">
        <v>435</v>
      </c>
      <c r="D258" s="217" t="s">
        <v>355</v>
      </c>
      <c r="E258" s="217" t="s">
        <v>1072</v>
      </c>
      <c r="F258" s="211"/>
      <c r="G258" s="230">
        <f>G261+G263+G259</f>
        <v>7762148</v>
      </c>
      <c r="H258" s="230">
        <f t="shared" ref="H258:I258" si="54">H261+H263+H259</f>
        <v>0</v>
      </c>
      <c r="I258" s="230">
        <f t="shared" si="54"/>
        <v>0</v>
      </c>
    </row>
    <row r="259" spans="1:9" ht="60" x14ac:dyDescent="0.3">
      <c r="A259" s="86" t="s">
        <v>1090</v>
      </c>
      <c r="B259" s="209" t="s">
        <v>883</v>
      </c>
      <c r="C259" s="217" t="s">
        <v>435</v>
      </c>
      <c r="D259" s="217" t="s">
        <v>355</v>
      </c>
      <c r="E259" s="217" t="s">
        <v>1089</v>
      </c>
      <c r="F259" s="211"/>
      <c r="G259" s="230">
        <f>G260</f>
        <v>5164482</v>
      </c>
      <c r="H259" s="230">
        <f t="shared" ref="H259:I259" si="55">H260</f>
        <v>0</v>
      </c>
      <c r="I259" s="230">
        <f t="shared" si="55"/>
        <v>0</v>
      </c>
    </row>
    <row r="260" spans="1:9" ht="36" x14ac:dyDescent="0.3">
      <c r="A260" s="86" t="s">
        <v>567</v>
      </c>
      <c r="B260" s="209" t="s">
        <v>883</v>
      </c>
      <c r="C260" s="217" t="s">
        <v>435</v>
      </c>
      <c r="D260" s="217" t="s">
        <v>355</v>
      </c>
      <c r="E260" s="217" t="s">
        <v>1089</v>
      </c>
      <c r="F260" s="211">
        <v>400</v>
      </c>
      <c r="G260" s="230">
        <v>5164482</v>
      </c>
      <c r="H260" s="230"/>
      <c r="I260" s="230"/>
    </row>
    <row r="261" spans="1:9" ht="60" x14ac:dyDescent="0.3">
      <c r="A261" s="86" t="s">
        <v>1073</v>
      </c>
      <c r="B261" s="209" t="s">
        <v>883</v>
      </c>
      <c r="C261" s="217" t="s">
        <v>435</v>
      </c>
      <c r="D261" s="217" t="s">
        <v>355</v>
      </c>
      <c r="E261" s="217" t="s">
        <v>1071</v>
      </c>
      <c r="F261" s="211"/>
      <c r="G261" s="230">
        <f>G262</f>
        <v>197666</v>
      </c>
      <c r="H261" s="230">
        <f t="shared" ref="H261:I261" si="56">H262</f>
        <v>0</v>
      </c>
      <c r="I261" s="230">
        <f t="shared" si="56"/>
        <v>0</v>
      </c>
    </row>
    <row r="262" spans="1:9" ht="36" x14ac:dyDescent="0.3">
      <c r="A262" s="86" t="s">
        <v>567</v>
      </c>
      <c r="B262" s="209" t="s">
        <v>883</v>
      </c>
      <c r="C262" s="217" t="s">
        <v>435</v>
      </c>
      <c r="D262" s="217" t="s">
        <v>355</v>
      </c>
      <c r="E262" s="217" t="s">
        <v>1071</v>
      </c>
      <c r="F262" s="211">
        <v>400</v>
      </c>
      <c r="G262" s="230">
        <v>197666</v>
      </c>
      <c r="H262" s="230"/>
      <c r="I262" s="230"/>
    </row>
    <row r="263" spans="1:9" ht="45" customHeight="1" x14ac:dyDescent="0.3">
      <c r="A263" s="86" t="s">
        <v>636</v>
      </c>
      <c r="B263" s="209" t="s">
        <v>883</v>
      </c>
      <c r="C263" s="217" t="s">
        <v>435</v>
      </c>
      <c r="D263" s="217" t="s">
        <v>355</v>
      </c>
      <c r="E263" s="217" t="s">
        <v>1074</v>
      </c>
      <c r="F263" s="211"/>
      <c r="G263" s="230">
        <f>G264</f>
        <v>2400000</v>
      </c>
      <c r="H263" s="230">
        <f t="shared" ref="H263:I263" si="57">H264</f>
        <v>0</v>
      </c>
      <c r="I263" s="230">
        <f t="shared" si="57"/>
        <v>0</v>
      </c>
    </row>
    <row r="264" spans="1:9" ht="36" x14ac:dyDescent="0.3">
      <c r="A264" s="86" t="s">
        <v>567</v>
      </c>
      <c r="B264" s="209" t="s">
        <v>883</v>
      </c>
      <c r="C264" s="217" t="s">
        <v>435</v>
      </c>
      <c r="D264" s="217" t="s">
        <v>355</v>
      </c>
      <c r="E264" s="217" t="s">
        <v>1074</v>
      </c>
      <c r="F264" s="211">
        <v>400</v>
      </c>
      <c r="G264" s="230">
        <v>2400000</v>
      </c>
      <c r="H264" s="230"/>
      <c r="I264" s="230"/>
    </row>
    <row r="265" spans="1:9" ht="36" x14ac:dyDescent="0.3">
      <c r="A265" s="86" t="s">
        <v>637</v>
      </c>
      <c r="B265" s="209" t="s">
        <v>883</v>
      </c>
      <c r="C265" s="217" t="s">
        <v>435</v>
      </c>
      <c r="D265" s="217" t="s">
        <v>355</v>
      </c>
      <c r="E265" s="211" t="s">
        <v>913</v>
      </c>
      <c r="F265" s="211"/>
      <c r="G265" s="230">
        <f>G268+G266</f>
        <v>5351000</v>
      </c>
      <c r="H265" s="230">
        <f>H268</f>
        <v>300000</v>
      </c>
      <c r="I265" s="230">
        <f>I268</f>
        <v>300000</v>
      </c>
    </row>
    <row r="266" spans="1:9" ht="36" x14ac:dyDescent="0.3">
      <c r="A266" s="86" t="s">
        <v>1076</v>
      </c>
      <c r="B266" s="209" t="s">
        <v>883</v>
      </c>
      <c r="C266" s="217" t="s">
        <v>435</v>
      </c>
      <c r="D266" s="217" t="s">
        <v>355</v>
      </c>
      <c r="E266" s="211" t="s">
        <v>1075</v>
      </c>
      <c r="F266" s="211"/>
      <c r="G266" s="230">
        <f>G267</f>
        <v>599000</v>
      </c>
      <c r="H266" s="230">
        <f t="shared" ref="H266:I266" si="58">H267</f>
        <v>0</v>
      </c>
      <c r="I266" s="230">
        <f t="shared" si="58"/>
        <v>0</v>
      </c>
    </row>
    <row r="267" spans="1:9" x14ac:dyDescent="0.3">
      <c r="A267" s="86" t="s">
        <v>78</v>
      </c>
      <c r="B267" s="209" t="s">
        <v>883</v>
      </c>
      <c r="C267" s="217" t="s">
        <v>435</v>
      </c>
      <c r="D267" s="217" t="s">
        <v>355</v>
      </c>
      <c r="E267" s="211" t="s">
        <v>1075</v>
      </c>
      <c r="F267" s="211">
        <v>500</v>
      </c>
      <c r="G267" s="230">
        <v>599000</v>
      </c>
      <c r="H267" s="230"/>
      <c r="I267" s="230"/>
    </row>
    <row r="268" spans="1:9" ht="24" x14ac:dyDescent="0.3">
      <c r="A268" s="86" t="s">
        <v>639</v>
      </c>
      <c r="B268" s="209" t="s">
        <v>883</v>
      </c>
      <c r="C268" s="217" t="s">
        <v>435</v>
      </c>
      <c r="D268" s="217" t="s">
        <v>355</v>
      </c>
      <c r="E268" s="211" t="s">
        <v>640</v>
      </c>
      <c r="F268" s="211"/>
      <c r="G268" s="230">
        <f>G269+G270</f>
        <v>4752000</v>
      </c>
      <c r="H268" s="230">
        <f t="shared" ref="H268:I268" si="59">H269+H270</f>
        <v>300000</v>
      </c>
      <c r="I268" s="230">
        <f t="shared" si="59"/>
        <v>300000</v>
      </c>
    </row>
    <row r="269" spans="1:9" ht="36" x14ac:dyDescent="0.3">
      <c r="A269" s="86" t="s">
        <v>373</v>
      </c>
      <c r="B269" s="209" t="s">
        <v>883</v>
      </c>
      <c r="C269" s="217" t="s">
        <v>435</v>
      </c>
      <c r="D269" s="217" t="s">
        <v>355</v>
      </c>
      <c r="E269" s="211" t="s">
        <v>640</v>
      </c>
      <c r="F269" s="211">
        <v>200</v>
      </c>
      <c r="G269" s="230">
        <v>1752000</v>
      </c>
      <c r="H269" s="230">
        <v>300000</v>
      </c>
      <c r="I269" s="230">
        <v>300000</v>
      </c>
    </row>
    <row r="270" spans="1:9" x14ac:dyDescent="0.3">
      <c r="A270" s="86" t="s">
        <v>425</v>
      </c>
      <c r="B270" s="209" t="s">
        <v>883</v>
      </c>
      <c r="C270" s="217" t="s">
        <v>435</v>
      </c>
      <c r="D270" s="217" t="s">
        <v>355</v>
      </c>
      <c r="E270" s="211" t="s">
        <v>640</v>
      </c>
      <c r="F270" s="211">
        <v>800</v>
      </c>
      <c r="G270" s="230">
        <v>3000000</v>
      </c>
      <c r="H270" s="230">
        <v>0</v>
      </c>
      <c r="I270" s="230">
        <v>0</v>
      </c>
    </row>
    <row r="271" spans="1:9" x14ac:dyDescent="0.3">
      <c r="A271" s="83" t="s">
        <v>641</v>
      </c>
      <c r="B271" s="206" t="s">
        <v>883</v>
      </c>
      <c r="C271" s="221" t="s">
        <v>642</v>
      </c>
      <c r="D271" s="221" t="s">
        <v>541</v>
      </c>
      <c r="E271" s="221"/>
      <c r="F271" s="208"/>
      <c r="G271" s="229">
        <f>G272+G278+G284</f>
        <v>1492000</v>
      </c>
      <c r="H271" s="229">
        <f>H272+H278+H284</f>
        <v>1342000</v>
      </c>
      <c r="I271" s="229">
        <f>I272+I278+I284</f>
        <v>1342000</v>
      </c>
    </row>
    <row r="272" spans="1:9" ht="12" customHeight="1" x14ac:dyDescent="0.3">
      <c r="A272" s="83" t="s">
        <v>643</v>
      </c>
      <c r="B272" s="207" t="s">
        <v>883</v>
      </c>
      <c r="C272" s="207" t="s">
        <v>642</v>
      </c>
      <c r="D272" s="207" t="s">
        <v>353</v>
      </c>
      <c r="E272" s="221"/>
      <c r="F272" s="208"/>
      <c r="G272" s="229">
        <f>G273</f>
        <v>0</v>
      </c>
      <c r="H272" s="229">
        <f>H273</f>
        <v>0</v>
      </c>
      <c r="I272" s="229">
        <f>I273</f>
        <v>0</v>
      </c>
    </row>
    <row r="273" spans="1:10" ht="0.75" customHeight="1" x14ac:dyDescent="0.3">
      <c r="A273" s="86" t="s">
        <v>666</v>
      </c>
      <c r="B273" s="209" t="s">
        <v>883</v>
      </c>
      <c r="C273" s="210" t="s">
        <v>642</v>
      </c>
      <c r="D273" s="210" t="s">
        <v>353</v>
      </c>
      <c r="E273" s="210" t="s">
        <v>667</v>
      </c>
      <c r="F273" s="211"/>
      <c r="G273" s="232">
        <f>G274</f>
        <v>0</v>
      </c>
      <c r="H273" s="232">
        <f t="shared" ref="H273:I276" si="60">H274</f>
        <v>0</v>
      </c>
      <c r="I273" s="232">
        <f t="shared" si="60"/>
        <v>0</v>
      </c>
    </row>
    <row r="274" spans="1:10" ht="72" x14ac:dyDescent="0.3">
      <c r="A274" s="86" t="s">
        <v>668</v>
      </c>
      <c r="B274" s="209" t="s">
        <v>883</v>
      </c>
      <c r="C274" s="210" t="s">
        <v>642</v>
      </c>
      <c r="D274" s="210" t="s">
        <v>353</v>
      </c>
      <c r="E274" s="211" t="s">
        <v>669</v>
      </c>
      <c r="F274" s="211"/>
      <c r="G274" s="232">
        <f>G275</f>
        <v>0</v>
      </c>
      <c r="H274" s="232">
        <f t="shared" si="60"/>
        <v>0</v>
      </c>
      <c r="I274" s="232">
        <f t="shared" si="60"/>
        <v>0</v>
      </c>
    </row>
    <row r="275" spans="1:10" ht="36" x14ac:dyDescent="0.3">
      <c r="A275" s="86" t="s">
        <v>670</v>
      </c>
      <c r="B275" s="209" t="s">
        <v>883</v>
      </c>
      <c r="C275" s="210" t="s">
        <v>642</v>
      </c>
      <c r="D275" s="210" t="s">
        <v>353</v>
      </c>
      <c r="E275" s="210" t="s">
        <v>914</v>
      </c>
      <c r="F275" s="211"/>
      <c r="G275" s="232">
        <f>G276</f>
        <v>0</v>
      </c>
      <c r="H275" s="232">
        <f t="shared" si="60"/>
        <v>0</v>
      </c>
      <c r="I275" s="232">
        <f t="shared" si="60"/>
        <v>0</v>
      </c>
    </row>
    <row r="276" spans="1:10" ht="36" x14ac:dyDescent="0.3">
      <c r="A276" s="86" t="s">
        <v>635</v>
      </c>
      <c r="B276" s="209" t="s">
        <v>883</v>
      </c>
      <c r="C276" s="210" t="s">
        <v>642</v>
      </c>
      <c r="D276" s="210" t="s">
        <v>353</v>
      </c>
      <c r="E276" s="210" t="s">
        <v>673</v>
      </c>
      <c r="F276" s="211"/>
      <c r="G276" s="232">
        <f>G277</f>
        <v>0</v>
      </c>
      <c r="H276" s="232">
        <f t="shared" si="60"/>
        <v>0</v>
      </c>
      <c r="I276" s="232">
        <f t="shared" si="60"/>
        <v>0</v>
      </c>
    </row>
    <row r="277" spans="1:10" ht="36" x14ac:dyDescent="0.3">
      <c r="A277" s="86" t="s">
        <v>567</v>
      </c>
      <c r="B277" s="209" t="s">
        <v>883</v>
      </c>
      <c r="C277" s="210" t="s">
        <v>642</v>
      </c>
      <c r="D277" s="210" t="s">
        <v>353</v>
      </c>
      <c r="E277" s="210" t="s">
        <v>673</v>
      </c>
      <c r="F277" s="211">
        <v>400</v>
      </c>
      <c r="G277" s="232">
        <v>0</v>
      </c>
      <c r="H277" s="232">
        <v>0</v>
      </c>
      <c r="I277" s="232">
        <v>0</v>
      </c>
    </row>
    <row r="278" spans="1:10" x14ac:dyDescent="0.3">
      <c r="A278" s="83" t="s">
        <v>741</v>
      </c>
      <c r="B278" s="206" t="s">
        <v>883</v>
      </c>
      <c r="C278" s="207" t="s">
        <v>642</v>
      </c>
      <c r="D278" s="207" t="s">
        <v>642</v>
      </c>
      <c r="E278" s="207"/>
      <c r="F278" s="208"/>
      <c r="G278" s="234">
        <f>G279</f>
        <v>200000</v>
      </c>
      <c r="H278" s="234">
        <f t="shared" ref="H278:I282" si="61">H279</f>
        <v>50000</v>
      </c>
      <c r="I278" s="234">
        <f t="shared" si="61"/>
        <v>50000</v>
      </c>
    </row>
    <row r="279" spans="1:10" ht="72" x14ac:dyDescent="0.3">
      <c r="A279" s="86" t="s">
        <v>915</v>
      </c>
      <c r="B279" s="209" t="s">
        <v>883</v>
      </c>
      <c r="C279" s="210" t="s">
        <v>642</v>
      </c>
      <c r="D279" s="210" t="s">
        <v>642</v>
      </c>
      <c r="E279" s="210" t="s">
        <v>743</v>
      </c>
      <c r="F279" s="211"/>
      <c r="G279" s="232">
        <f>G280</f>
        <v>200000</v>
      </c>
      <c r="H279" s="232">
        <f t="shared" si="61"/>
        <v>50000</v>
      </c>
      <c r="I279" s="232">
        <f t="shared" si="61"/>
        <v>50000</v>
      </c>
    </row>
    <row r="280" spans="1:10" ht="96" x14ac:dyDescent="0.3">
      <c r="A280" s="86" t="s">
        <v>916</v>
      </c>
      <c r="B280" s="209" t="s">
        <v>883</v>
      </c>
      <c r="C280" s="210" t="s">
        <v>642</v>
      </c>
      <c r="D280" s="210" t="s">
        <v>642</v>
      </c>
      <c r="E280" s="210" t="s">
        <v>745</v>
      </c>
      <c r="F280" s="211"/>
      <c r="G280" s="232">
        <f>G281</f>
        <v>200000</v>
      </c>
      <c r="H280" s="232">
        <f t="shared" si="61"/>
        <v>50000</v>
      </c>
      <c r="I280" s="232">
        <f t="shared" si="61"/>
        <v>50000</v>
      </c>
    </row>
    <row r="281" spans="1:10" ht="84" x14ac:dyDescent="0.3">
      <c r="A281" s="86" t="s">
        <v>746</v>
      </c>
      <c r="B281" s="209" t="s">
        <v>883</v>
      </c>
      <c r="C281" s="210" t="s">
        <v>642</v>
      </c>
      <c r="D281" s="210" t="s">
        <v>642</v>
      </c>
      <c r="E281" s="210" t="s">
        <v>747</v>
      </c>
      <c r="F281" s="211"/>
      <c r="G281" s="232">
        <f>G282</f>
        <v>200000</v>
      </c>
      <c r="H281" s="232">
        <f t="shared" si="61"/>
        <v>50000</v>
      </c>
      <c r="I281" s="232">
        <f t="shared" si="61"/>
        <v>50000</v>
      </c>
    </row>
    <row r="282" spans="1:10" ht="24" x14ac:dyDescent="0.3">
      <c r="A282" s="86" t="s">
        <v>748</v>
      </c>
      <c r="B282" s="209" t="s">
        <v>883</v>
      </c>
      <c r="C282" s="210" t="s">
        <v>642</v>
      </c>
      <c r="D282" s="210" t="s">
        <v>642</v>
      </c>
      <c r="E282" s="210" t="s">
        <v>750</v>
      </c>
      <c r="F282" s="211"/>
      <c r="G282" s="232">
        <f>G283</f>
        <v>200000</v>
      </c>
      <c r="H282" s="232">
        <f t="shared" si="61"/>
        <v>50000</v>
      </c>
      <c r="I282" s="232">
        <f t="shared" si="61"/>
        <v>50000</v>
      </c>
    </row>
    <row r="283" spans="1:10" ht="36" x14ac:dyDescent="0.3">
      <c r="A283" s="86" t="s">
        <v>373</v>
      </c>
      <c r="B283" s="209" t="s">
        <v>883</v>
      </c>
      <c r="C283" s="210" t="s">
        <v>642</v>
      </c>
      <c r="D283" s="210" t="s">
        <v>642</v>
      </c>
      <c r="E283" s="210" t="s">
        <v>750</v>
      </c>
      <c r="F283" s="211">
        <v>200</v>
      </c>
      <c r="G283" s="232">
        <v>200000</v>
      </c>
      <c r="H283" s="232">
        <v>50000</v>
      </c>
      <c r="I283" s="232">
        <v>50000</v>
      </c>
    </row>
    <row r="284" spans="1:10" x14ac:dyDescent="0.3">
      <c r="A284" s="83" t="s">
        <v>751</v>
      </c>
      <c r="B284" s="206" t="s">
        <v>937</v>
      </c>
      <c r="C284" s="210" t="s">
        <v>642</v>
      </c>
      <c r="D284" s="210" t="s">
        <v>586</v>
      </c>
      <c r="E284" s="210" t="s">
        <v>469</v>
      </c>
      <c r="F284" s="211"/>
      <c r="G284" s="234">
        <f>G285</f>
        <v>1292000</v>
      </c>
      <c r="H284" s="234">
        <f t="shared" ref="H284:I286" si="62">H285</f>
        <v>1292000</v>
      </c>
      <c r="I284" s="234">
        <f t="shared" si="62"/>
        <v>1292000</v>
      </c>
      <c r="J284" s="204"/>
    </row>
    <row r="285" spans="1:10" ht="72" x14ac:dyDescent="0.3">
      <c r="A285" s="86" t="s">
        <v>915</v>
      </c>
      <c r="B285" s="206" t="s">
        <v>937</v>
      </c>
      <c r="C285" s="210" t="s">
        <v>642</v>
      </c>
      <c r="D285" s="210" t="s">
        <v>586</v>
      </c>
      <c r="E285" s="211" t="s">
        <v>471</v>
      </c>
      <c r="F285" s="211"/>
      <c r="G285" s="232">
        <f>G286</f>
        <v>1292000</v>
      </c>
      <c r="H285" s="232">
        <f t="shared" si="62"/>
        <v>1292000</v>
      </c>
      <c r="I285" s="232">
        <f t="shared" si="62"/>
        <v>1292000</v>
      </c>
    </row>
    <row r="286" spans="1:10" ht="108" x14ac:dyDescent="0.3">
      <c r="A286" s="86" t="s">
        <v>917</v>
      </c>
      <c r="B286" s="206" t="s">
        <v>937</v>
      </c>
      <c r="C286" s="210" t="s">
        <v>642</v>
      </c>
      <c r="D286" s="210" t="s">
        <v>586</v>
      </c>
      <c r="E286" s="211" t="s">
        <v>473</v>
      </c>
      <c r="F286" s="211"/>
      <c r="G286" s="232">
        <f>G287</f>
        <v>1292000</v>
      </c>
      <c r="H286" s="232">
        <f t="shared" si="62"/>
        <v>1292000</v>
      </c>
      <c r="I286" s="232">
        <f t="shared" si="62"/>
        <v>1292000</v>
      </c>
    </row>
    <row r="287" spans="1:10" ht="36" x14ac:dyDescent="0.3">
      <c r="A287" s="86" t="s">
        <v>757</v>
      </c>
      <c r="B287" s="206" t="s">
        <v>937</v>
      </c>
      <c r="C287" s="210" t="s">
        <v>642</v>
      </c>
      <c r="D287" s="210" t="s">
        <v>586</v>
      </c>
      <c r="E287" s="211" t="s">
        <v>754</v>
      </c>
      <c r="F287" s="211"/>
      <c r="G287" s="232">
        <f>G288+G290</f>
        <v>1292000</v>
      </c>
      <c r="H287" s="232">
        <f>H288+H290</f>
        <v>1292000</v>
      </c>
      <c r="I287" s="232">
        <f>I288+I290</f>
        <v>1292000</v>
      </c>
    </row>
    <row r="288" spans="1:10" ht="48" x14ac:dyDescent="0.3">
      <c r="A288" s="86" t="s">
        <v>918</v>
      </c>
      <c r="B288" s="206" t="s">
        <v>937</v>
      </c>
      <c r="C288" s="210" t="s">
        <v>642</v>
      </c>
      <c r="D288" s="210" t="s">
        <v>586</v>
      </c>
      <c r="E288" s="211" t="s">
        <v>754</v>
      </c>
      <c r="F288" s="211">
        <v>100</v>
      </c>
      <c r="G288" s="232">
        <f>G289</f>
        <v>439280</v>
      </c>
      <c r="H288" s="232">
        <f>H289</f>
        <v>0</v>
      </c>
      <c r="I288" s="232">
        <f>I289</f>
        <v>0</v>
      </c>
    </row>
    <row r="289" spans="1:9" ht="24" x14ac:dyDescent="0.3">
      <c r="A289" s="86" t="s">
        <v>512</v>
      </c>
      <c r="B289" s="206" t="s">
        <v>937</v>
      </c>
      <c r="C289" s="210" t="s">
        <v>642</v>
      </c>
      <c r="D289" s="210" t="s">
        <v>586</v>
      </c>
      <c r="E289" s="211" t="s">
        <v>754</v>
      </c>
      <c r="F289" s="211">
        <v>200</v>
      </c>
      <c r="G289" s="232">
        <v>439280</v>
      </c>
      <c r="H289" s="232">
        <v>0</v>
      </c>
      <c r="I289" s="232">
        <v>0</v>
      </c>
    </row>
    <row r="290" spans="1:9" ht="24" x14ac:dyDescent="0.3">
      <c r="A290" s="86" t="s">
        <v>761</v>
      </c>
      <c r="B290" s="206" t="s">
        <v>937</v>
      </c>
      <c r="C290" s="210" t="s">
        <v>642</v>
      </c>
      <c r="D290" s="210" t="s">
        <v>586</v>
      </c>
      <c r="E290" s="211" t="s">
        <v>754</v>
      </c>
      <c r="F290" s="211">
        <v>800</v>
      </c>
      <c r="G290" s="232">
        <f>G291</f>
        <v>852720</v>
      </c>
      <c r="H290" s="232">
        <f>H291</f>
        <v>1292000</v>
      </c>
      <c r="I290" s="232">
        <f>I291</f>
        <v>1292000</v>
      </c>
    </row>
    <row r="291" spans="1:9" ht="24" x14ac:dyDescent="0.3">
      <c r="A291" s="86" t="s">
        <v>512</v>
      </c>
      <c r="B291" s="206" t="s">
        <v>937</v>
      </c>
      <c r="C291" s="210" t="s">
        <v>642</v>
      </c>
      <c r="D291" s="210" t="s">
        <v>586</v>
      </c>
      <c r="E291" s="211" t="s">
        <v>645</v>
      </c>
      <c r="F291" s="211"/>
      <c r="G291" s="232">
        <v>852720</v>
      </c>
      <c r="H291" s="232">
        <v>1292000</v>
      </c>
      <c r="I291" s="232">
        <v>1292000</v>
      </c>
    </row>
    <row r="292" spans="1:9" x14ac:dyDescent="0.3">
      <c r="A292" s="83" t="s">
        <v>764</v>
      </c>
      <c r="B292" s="206" t="s">
        <v>883</v>
      </c>
      <c r="C292" s="207" t="s">
        <v>578</v>
      </c>
      <c r="D292" s="207" t="s">
        <v>541</v>
      </c>
      <c r="E292" s="207"/>
      <c r="F292" s="208"/>
      <c r="G292" s="234">
        <f t="shared" ref="G292:I293" si="63">G293</f>
        <v>58117438</v>
      </c>
      <c r="H292" s="234">
        <f t="shared" si="63"/>
        <v>33273081</v>
      </c>
      <c r="I292" s="234">
        <f t="shared" si="63"/>
        <v>34295081</v>
      </c>
    </row>
    <row r="293" spans="1:9" x14ac:dyDescent="0.3">
      <c r="A293" s="83" t="s">
        <v>765</v>
      </c>
      <c r="B293" s="206" t="s">
        <v>883</v>
      </c>
      <c r="C293" s="207" t="s">
        <v>578</v>
      </c>
      <c r="D293" s="207" t="s">
        <v>353</v>
      </c>
      <c r="E293" s="207"/>
      <c r="F293" s="208"/>
      <c r="G293" s="234">
        <f t="shared" si="63"/>
        <v>58117438</v>
      </c>
      <c r="H293" s="234">
        <f t="shared" si="63"/>
        <v>33273081</v>
      </c>
      <c r="I293" s="234">
        <f t="shared" si="63"/>
        <v>34295081</v>
      </c>
    </row>
    <row r="294" spans="1:9" ht="48" x14ac:dyDescent="0.3">
      <c r="A294" s="86" t="s">
        <v>766</v>
      </c>
      <c r="B294" s="209" t="s">
        <v>883</v>
      </c>
      <c r="C294" s="210" t="s">
        <v>578</v>
      </c>
      <c r="D294" s="210" t="s">
        <v>353</v>
      </c>
      <c r="E294" s="210" t="s">
        <v>767</v>
      </c>
      <c r="F294" s="211"/>
      <c r="G294" s="232">
        <f>G295+G308+G316</f>
        <v>58117438</v>
      </c>
      <c r="H294" s="232">
        <f t="shared" ref="H294:I294" si="64">H295+H308+H316</f>
        <v>33273081</v>
      </c>
      <c r="I294" s="232">
        <f t="shared" si="64"/>
        <v>34295081</v>
      </c>
    </row>
    <row r="295" spans="1:9" ht="60" x14ac:dyDescent="0.3">
      <c r="A295" s="86" t="s">
        <v>919</v>
      </c>
      <c r="B295" s="209" t="s">
        <v>883</v>
      </c>
      <c r="C295" s="210" t="s">
        <v>578</v>
      </c>
      <c r="D295" s="210" t="s">
        <v>353</v>
      </c>
      <c r="E295" s="210" t="s">
        <v>769</v>
      </c>
      <c r="F295" s="211"/>
      <c r="G295" s="232">
        <f>G296</f>
        <v>43920457</v>
      </c>
      <c r="H295" s="232">
        <f t="shared" ref="H295:I295" si="65">H296</f>
        <v>19174000</v>
      </c>
      <c r="I295" s="232">
        <f t="shared" si="65"/>
        <v>19684000</v>
      </c>
    </row>
    <row r="296" spans="1:9" ht="36" x14ac:dyDescent="0.3">
      <c r="A296" s="86" t="s">
        <v>770</v>
      </c>
      <c r="B296" s="209" t="s">
        <v>883</v>
      </c>
      <c r="C296" s="210" t="s">
        <v>578</v>
      </c>
      <c r="D296" s="210" t="s">
        <v>353</v>
      </c>
      <c r="E296" s="210" t="s">
        <v>771</v>
      </c>
      <c r="F296" s="211"/>
      <c r="G296" s="232">
        <f>G297+G299+G301+G306</f>
        <v>43920457</v>
      </c>
      <c r="H296" s="232">
        <f t="shared" ref="H296:I296" si="66">H297+H299+H301+H306</f>
        <v>19174000</v>
      </c>
      <c r="I296" s="232">
        <f t="shared" si="66"/>
        <v>19684000</v>
      </c>
    </row>
    <row r="297" spans="1:9" ht="48" x14ac:dyDescent="0.3">
      <c r="A297" s="86" t="s">
        <v>772</v>
      </c>
      <c r="B297" s="209" t="s">
        <v>883</v>
      </c>
      <c r="C297" s="210" t="s">
        <v>578</v>
      </c>
      <c r="D297" s="210" t="s">
        <v>353</v>
      </c>
      <c r="E297" s="210" t="s">
        <v>773</v>
      </c>
      <c r="F297" s="211"/>
      <c r="G297" s="232">
        <f>G298</f>
        <v>5345457</v>
      </c>
      <c r="H297" s="232">
        <f t="shared" ref="H297:I297" si="67">H298</f>
        <v>0</v>
      </c>
      <c r="I297" s="232">
        <f t="shared" si="67"/>
        <v>0</v>
      </c>
    </row>
    <row r="298" spans="1:9" ht="72" x14ac:dyDescent="0.3">
      <c r="A298" s="86" t="s">
        <v>362</v>
      </c>
      <c r="B298" s="209" t="s">
        <v>883</v>
      </c>
      <c r="C298" s="210" t="s">
        <v>578</v>
      </c>
      <c r="D298" s="210" t="s">
        <v>353</v>
      </c>
      <c r="E298" s="210" t="s">
        <v>773</v>
      </c>
      <c r="F298" s="211">
        <v>100</v>
      </c>
      <c r="G298" s="232">
        <v>5345457</v>
      </c>
      <c r="H298" s="232">
        <v>0</v>
      </c>
      <c r="I298" s="232">
        <v>0</v>
      </c>
    </row>
    <row r="299" spans="1:9" ht="48" x14ac:dyDescent="0.3">
      <c r="A299" s="86" t="s">
        <v>774</v>
      </c>
      <c r="B299" s="209" t="s">
        <v>883</v>
      </c>
      <c r="C299" s="210" t="s">
        <v>578</v>
      </c>
      <c r="D299" s="210" t="s">
        <v>353</v>
      </c>
      <c r="E299" s="210" t="s">
        <v>775</v>
      </c>
      <c r="F299" s="211"/>
      <c r="G299" s="232">
        <f>G300</f>
        <v>14453400</v>
      </c>
      <c r="H299" s="232">
        <f t="shared" ref="H299:I299" si="68">H300</f>
        <v>17013000</v>
      </c>
      <c r="I299" s="232">
        <f t="shared" si="68"/>
        <v>17523000</v>
      </c>
    </row>
    <row r="300" spans="1:9" ht="72" x14ac:dyDescent="0.3">
      <c r="A300" s="86" t="s">
        <v>362</v>
      </c>
      <c r="B300" s="209" t="s">
        <v>883</v>
      </c>
      <c r="C300" s="210" t="s">
        <v>578</v>
      </c>
      <c r="D300" s="210" t="s">
        <v>353</v>
      </c>
      <c r="E300" s="210" t="s">
        <v>775</v>
      </c>
      <c r="F300" s="211">
        <v>100</v>
      </c>
      <c r="G300" s="232">
        <v>14453400</v>
      </c>
      <c r="H300" s="232">
        <v>17013000</v>
      </c>
      <c r="I300" s="232">
        <v>17523000</v>
      </c>
    </row>
    <row r="301" spans="1:9" ht="36" x14ac:dyDescent="0.3">
      <c r="A301" s="86" t="s">
        <v>518</v>
      </c>
      <c r="B301" s="209" t="s">
        <v>883</v>
      </c>
      <c r="C301" s="210" t="s">
        <v>578</v>
      </c>
      <c r="D301" s="210" t="s">
        <v>353</v>
      </c>
      <c r="E301" s="210" t="s">
        <v>776</v>
      </c>
      <c r="F301" s="211"/>
      <c r="G301" s="232">
        <f>G303+G305+G302+G304</f>
        <v>24121600</v>
      </c>
      <c r="H301" s="232">
        <f t="shared" ref="H301:I301" si="69">H303+H305+H302+H304</f>
        <v>2161000</v>
      </c>
      <c r="I301" s="232">
        <f t="shared" si="69"/>
        <v>2161000</v>
      </c>
    </row>
    <row r="302" spans="1:9" ht="72" x14ac:dyDescent="0.3">
      <c r="A302" s="86" t="s">
        <v>362</v>
      </c>
      <c r="B302" s="209" t="s">
        <v>883</v>
      </c>
      <c r="C302" s="210" t="s">
        <v>578</v>
      </c>
      <c r="D302" s="210" t="s">
        <v>353</v>
      </c>
      <c r="E302" s="210" t="s">
        <v>776</v>
      </c>
      <c r="F302" s="211">
        <v>100</v>
      </c>
      <c r="G302" s="232">
        <v>1013600</v>
      </c>
      <c r="H302" s="232">
        <v>0</v>
      </c>
      <c r="I302" s="232">
        <v>0</v>
      </c>
    </row>
    <row r="303" spans="1:9" ht="36" x14ac:dyDescent="0.3">
      <c r="A303" s="86" t="s">
        <v>373</v>
      </c>
      <c r="B303" s="209" t="s">
        <v>883</v>
      </c>
      <c r="C303" s="210" t="s">
        <v>578</v>
      </c>
      <c r="D303" s="210" t="s">
        <v>353</v>
      </c>
      <c r="E303" s="210" t="s">
        <v>776</v>
      </c>
      <c r="F303" s="211">
        <v>200</v>
      </c>
      <c r="G303" s="232">
        <v>22036000</v>
      </c>
      <c r="H303" s="232">
        <v>2100000</v>
      </c>
      <c r="I303" s="232">
        <v>2100000</v>
      </c>
    </row>
    <row r="304" spans="1:9" ht="36" x14ac:dyDescent="0.3">
      <c r="A304" s="86" t="s">
        <v>567</v>
      </c>
      <c r="B304" s="209" t="s">
        <v>883</v>
      </c>
      <c r="C304" s="210" t="s">
        <v>578</v>
      </c>
      <c r="D304" s="210" t="s">
        <v>353</v>
      </c>
      <c r="E304" s="210" t="s">
        <v>776</v>
      </c>
      <c r="F304" s="211">
        <v>400</v>
      </c>
      <c r="G304" s="232">
        <v>1000000</v>
      </c>
      <c r="H304" s="232"/>
      <c r="I304" s="232"/>
    </row>
    <row r="305" spans="1:9" ht="17.25" customHeight="1" x14ac:dyDescent="0.3">
      <c r="A305" s="86" t="s">
        <v>425</v>
      </c>
      <c r="B305" s="209" t="s">
        <v>883</v>
      </c>
      <c r="C305" s="210" t="s">
        <v>578</v>
      </c>
      <c r="D305" s="210" t="s">
        <v>353</v>
      </c>
      <c r="E305" s="210" t="s">
        <v>776</v>
      </c>
      <c r="F305" s="211">
        <v>800</v>
      </c>
      <c r="G305" s="232">
        <v>72000</v>
      </c>
      <c r="H305" s="232">
        <v>61000</v>
      </c>
      <c r="I305" s="232">
        <v>61000</v>
      </c>
    </row>
    <row r="306" spans="1:9" ht="52.5" customHeight="1" x14ac:dyDescent="0.3">
      <c r="A306" s="86" t="s">
        <v>777</v>
      </c>
      <c r="B306" s="209" t="s">
        <v>883</v>
      </c>
      <c r="C306" s="210" t="s">
        <v>578</v>
      </c>
      <c r="D306" s="210" t="s">
        <v>353</v>
      </c>
      <c r="E306" s="210" t="s">
        <v>778</v>
      </c>
      <c r="F306" s="211"/>
      <c r="G306" s="232">
        <f>G307</f>
        <v>0</v>
      </c>
      <c r="H306" s="232">
        <f>H307</f>
        <v>0</v>
      </c>
      <c r="I306" s="232">
        <f>I307</f>
        <v>0</v>
      </c>
    </row>
    <row r="307" spans="1:9" ht="36" x14ac:dyDescent="0.3">
      <c r="A307" s="86" t="s">
        <v>373</v>
      </c>
      <c r="B307" s="209" t="s">
        <v>883</v>
      </c>
      <c r="C307" s="210" t="s">
        <v>578</v>
      </c>
      <c r="D307" s="210" t="s">
        <v>353</v>
      </c>
      <c r="E307" s="210" t="s">
        <v>778</v>
      </c>
      <c r="F307" s="211">
        <v>200</v>
      </c>
      <c r="G307" s="232">
        <v>0</v>
      </c>
      <c r="H307" s="232">
        <v>0</v>
      </c>
      <c r="I307" s="232">
        <v>0</v>
      </c>
    </row>
    <row r="308" spans="1:9" ht="60" x14ac:dyDescent="0.3">
      <c r="A308" s="86" t="s">
        <v>779</v>
      </c>
      <c r="B308" s="209" t="s">
        <v>883</v>
      </c>
      <c r="C308" s="210" t="s">
        <v>578</v>
      </c>
      <c r="D308" s="210" t="s">
        <v>353</v>
      </c>
      <c r="E308" s="210" t="s">
        <v>780</v>
      </c>
      <c r="F308" s="211"/>
      <c r="G308" s="232">
        <f>G309</f>
        <v>11694900</v>
      </c>
      <c r="H308" s="232">
        <f t="shared" ref="H308:I308" si="70">H309</f>
        <v>11597000</v>
      </c>
      <c r="I308" s="232">
        <f t="shared" si="70"/>
        <v>12109000</v>
      </c>
    </row>
    <row r="309" spans="1:9" ht="36" x14ac:dyDescent="0.3">
      <c r="A309" s="86" t="s">
        <v>781</v>
      </c>
      <c r="B309" s="209" t="s">
        <v>883</v>
      </c>
      <c r="C309" s="210" t="s">
        <v>578</v>
      </c>
      <c r="D309" s="210" t="s">
        <v>353</v>
      </c>
      <c r="E309" s="210" t="s">
        <v>920</v>
      </c>
      <c r="F309" s="211"/>
      <c r="G309" s="232">
        <f>G310+G314</f>
        <v>11694900</v>
      </c>
      <c r="H309" s="232">
        <f t="shared" ref="H309:I309" si="71">H310+H314</f>
        <v>11597000</v>
      </c>
      <c r="I309" s="232">
        <f t="shared" si="71"/>
        <v>12109000</v>
      </c>
    </row>
    <row r="310" spans="1:9" ht="36" x14ac:dyDescent="0.3">
      <c r="A310" s="86" t="s">
        <v>518</v>
      </c>
      <c r="B310" s="209" t="s">
        <v>883</v>
      </c>
      <c r="C310" s="210" t="s">
        <v>578</v>
      </c>
      <c r="D310" s="210" t="s">
        <v>353</v>
      </c>
      <c r="E310" s="210" t="s">
        <v>783</v>
      </c>
      <c r="F310" s="211"/>
      <c r="G310" s="232">
        <f>G312+G313+G311</f>
        <v>2595900</v>
      </c>
      <c r="H310" s="232">
        <f t="shared" ref="H310:I310" si="72">H312+H313+H311</f>
        <v>11597000</v>
      </c>
      <c r="I310" s="232">
        <f t="shared" si="72"/>
        <v>12109000</v>
      </c>
    </row>
    <row r="311" spans="1:9" ht="72" x14ac:dyDescent="0.3">
      <c r="A311" s="86" t="s">
        <v>362</v>
      </c>
      <c r="B311" s="209" t="s">
        <v>883</v>
      </c>
      <c r="C311" s="210" t="s">
        <v>578</v>
      </c>
      <c r="D311" s="210" t="s">
        <v>353</v>
      </c>
      <c r="E311" s="210" t="s">
        <v>783</v>
      </c>
      <c r="F311" s="211">
        <v>100</v>
      </c>
      <c r="G311" s="232">
        <v>4900</v>
      </c>
      <c r="H311" s="232">
        <v>10008000</v>
      </c>
      <c r="I311" s="232">
        <v>10520000</v>
      </c>
    </row>
    <row r="312" spans="1:9" ht="36" x14ac:dyDescent="0.3">
      <c r="A312" s="86" t="s">
        <v>373</v>
      </c>
      <c r="B312" s="209" t="s">
        <v>883</v>
      </c>
      <c r="C312" s="210" t="s">
        <v>578</v>
      </c>
      <c r="D312" s="210" t="s">
        <v>353</v>
      </c>
      <c r="E312" s="210" t="s">
        <v>783</v>
      </c>
      <c r="F312" s="211">
        <v>200</v>
      </c>
      <c r="G312" s="232">
        <v>2543000</v>
      </c>
      <c r="H312" s="232">
        <v>1530000</v>
      </c>
      <c r="I312" s="232">
        <v>1530000</v>
      </c>
    </row>
    <row r="313" spans="1:9" x14ac:dyDescent="0.3">
      <c r="A313" s="86" t="s">
        <v>425</v>
      </c>
      <c r="B313" s="209" t="s">
        <v>883</v>
      </c>
      <c r="C313" s="210" t="s">
        <v>578</v>
      </c>
      <c r="D313" s="210" t="s">
        <v>353</v>
      </c>
      <c r="E313" s="210" t="s">
        <v>783</v>
      </c>
      <c r="F313" s="211">
        <v>800</v>
      </c>
      <c r="G313" s="232">
        <v>48000</v>
      </c>
      <c r="H313" s="232">
        <v>59000</v>
      </c>
      <c r="I313" s="232">
        <v>59000</v>
      </c>
    </row>
    <row r="314" spans="1:9" ht="48" x14ac:dyDescent="0.3">
      <c r="A314" s="86" t="s">
        <v>772</v>
      </c>
      <c r="B314" s="209" t="s">
        <v>883</v>
      </c>
      <c r="C314" s="210" t="s">
        <v>578</v>
      </c>
      <c r="D314" s="210" t="s">
        <v>353</v>
      </c>
      <c r="E314" s="210" t="s">
        <v>1077</v>
      </c>
      <c r="F314" s="211"/>
      <c r="G314" s="232">
        <f>G315</f>
        <v>9099000</v>
      </c>
      <c r="H314" s="232">
        <f t="shared" ref="H314" si="73">H315</f>
        <v>0</v>
      </c>
      <c r="I314" s="232">
        <f t="shared" ref="I314" si="74">I315</f>
        <v>0</v>
      </c>
    </row>
    <row r="315" spans="1:9" ht="72" x14ac:dyDescent="0.3">
      <c r="A315" s="86" t="s">
        <v>362</v>
      </c>
      <c r="B315" s="209" t="s">
        <v>883</v>
      </c>
      <c r="C315" s="210" t="s">
        <v>578</v>
      </c>
      <c r="D315" s="210" t="s">
        <v>353</v>
      </c>
      <c r="E315" s="210" t="s">
        <v>1077</v>
      </c>
      <c r="F315" s="211">
        <v>100</v>
      </c>
      <c r="G315" s="232">
        <v>9099000</v>
      </c>
      <c r="H315" s="232"/>
      <c r="I315" s="232"/>
    </row>
    <row r="316" spans="1:9" ht="60" x14ac:dyDescent="0.3">
      <c r="A316" s="86" t="s">
        <v>921</v>
      </c>
      <c r="B316" s="209" t="s">
        <v>883</v>
      </c>
      <c r="C316" s="210" t="s">
        <v>578</v>
      </c>
      <c r="D316" s="210" t="s">
        <v>353</v>
      </c>
      <c r="E316" s="210" t="s">
        <v>785</v>
      </c>
      <c r="F316" s="211"/>
      <c r="G316" s="232">
        <f>G317</f>
        <v>2502081</v>
      </c>
      <c r="H316" s="232">
        <f t="shared" ref="H316:I316" si="75">H317</f>
        <v>2502081</v>
      </c>
      <c r="I316" s="232">
        <f t="shared" si="75"/>
        <v>2502081</v>
      </c>
    </row>
    <row r="317" spans="1:9" ht="48" x14ac:dyDescent="0.3">
      <c r="A317" s="86" t="s">
        <v>786</v>
      </c>
      <c r="B317" s="209" t="s">
        <v>883</v>
      </c>
      <c r="C317" s="210" t="s">
        <v>578</v>
      </c>
      <c r="D317" s="210" t="s">
        <v>353</v>
      </c>
      <c r="E317" s="210" t="s">
        <v>787</v>
      </c>
      <c r="F317" s="211"/>
      <c r="G317" s="232">
        <f>G318</f>
        <v>2502081</v>
      </c>
      <c r="H317" s="232">
        <f>H318</f>
        <v>2502081</v>
      </c>
      <c r="I317" s="232">
        <f>I318</f>
        <v>2502081</v>
      </c>
    </row>
    <row r="318" spans="1:9" ht="72" x14ac:dyDescent="0.3">
      <c r="A318" s="86" t="s">
        <v>788</v>
      </c>
      <c r="B318" s="209" t="s">
        <v>883</v>
      </c>
      <c r="C318" s="210" t="s">
        <v>578</v>
      </c>
      <c r="D318" s="210" t="s">
        <v>353</v>
      </c>
      <c r="E318" s="210" t="s">
        <v>789</v>
      </c>
      <c r="F318" s="211"/>
      <c r="G318" s="232">
        <f>G319+G320</f>
        <v>2502081</v>
      </c>
      <c r="H318" s="232">
        <f>H319+H320</f>
        <v>2502081</v>
      </c>
      <c r="I318" s="232">
        <f>I319+I320</f>
        <v>2502081</v>
      </c>
    </row>
    <row r="319" spans="1:9" ht="72" x14ac:dyDescent="0.3">
      <c r="A319" s="86" t="s">
        <v>362</v>
      </c>
      <c r="B319" s="209" t="s">
        <v>883</v>
      </c>
      <c r="C319" s="210" t="s">
        <v>578</v>
      </c>
      <c r="D319" s="210" t="s">
        <v>353</v>
      </c>
      <c r="E319" s="210" t="s">
        <v>789</v>
      </c>
      <c r="F319" s="211">
        <v>100</v>
      </c>
      <c r="G319" s="232">
        <v>1516781</v>
      </c>
      <c r="H319" s="232">
        <v>1630881</v>
      </c>
      <c r="I319" s="232">
        <v>1630881</v>
      </c>
    </row>
    <row r="320" spans="1:9" ht="24" x14ac:dyDescent="0.3">
      <c r="A320" s="86" t="s">
        <v>512</v>
      </c>
      <c r="B320" s="209" t="s">
        <v>883</v>
      </c>
      <c r="C320" s="210" t="s">
        <v>578</v>
      </c>
      <c r="D320" s="210" t="s">
        <v>353</v>
      </c>
      <c r="E320" s="210" t="s">
        <v>789</v>
      </c>
      <c r="F320" s="211">
        <v>300</v>
      </c>
      <c r="G320" s="232">
        <v>985300</v>
      </c>
      <c r="H320" s="232">
        <v>871200</v>
      </c>
      <c r="I320" s="232">
        <v>871200</v>
      </c>
    </row>
    <row r="321" spans="1:10" x14ac:dyDescent="0.3">
      <c r="A321" s="121" t="s">
        <v>790</v>
      </c>
      <c r="B321" s="206" t="s">
        <v>883</v>
      </c>
      <c r="C321" s="207" t="s">
        <v>586</v>
      </c>
      <c r="D321" s="207" t="s">
        <v>541</v>
      </c>
      <c r="E321" s="208"/>
      <c r="F321" s="208"/>
      <c r="G321" s="229">
        <f>G322</f>
        <v>2077930</v>
      </c>
      <c r="H321" s="229">
        <f t="shared" ref="H321:I325" si="76">H322</f>
        <v>2077930</v>
      </c>
      <c r="I321" s="229">
        <f t="shared" si="76"/>
        <v>2077930</v>
      </c>
    </row>
    <row r="322" spans="1:10" ht="22.8" x14ac:dyDescent="0.3">
      <c r="A322" s="121" t="s">
        <v>791</v>
      </c>
      <c r="B322" s="206" t="s">
        <v>883</v>
      </c>
      <c r="C322" s="207" t="s">
        <v>586</v>
      </c>
      <c r="D322" s="207" t="s">
        <v>642</v>
      </c>
      <c r="E322" s="208"/>
      <c r="F322" s="208"/>
      <c r="G322" s="229">
        <f>G323</f>
        <v>2077930</v>
      </c>
      <c r="H322" s="229">
        <f t="shared" si="76"/>
        <v>2077930</v>
      </c>
      <c r="I322" s="229">
        <f t="shared" si="76"/>
        <v>2077930</v>
      </c>
    </row>
    <row r="323" spans="1:10" ht="24" x14ac:dyDescent="0.3">
      <c r="A323" s="86" t="s">
        <v>429</v>
      </c>
      <c r="B323" s="209" t="s">
        <v>883</v>
      </c>
      <c r="C323" s="210" t="s">
        <v>586</v>
      </c>
      <c r="D323" s="210" t="s">
        <v>642</v>
      </c>
      <c r="E323" s="211" t="s">
        <v>430</v>
      </c>
      <c r="F323" s="211"/>
      <c r="G323" s="230">
        <f>G324</f>
        <v>2077930</v>
      </c>
      <c r="H323" s="230">
        <f t="shared" si="76"/>
        <v>2077930</v>
      </c>
      <c r="I323" s="230">
        <f t="shared" si="76"/>
        <v>2077930</v>
      </c>
    </row>
    <row r="324" spans="1:10" ht="36" x14ac:dyDescent="0.3">
      <c r="A324" s="86" t="s">
        <v>922</v>
      </c>
      <c r="B324" s="209" t="s">
        <v>883</v>
      </c>
      <c r="C324" s="210" t="s">
        <v>586</v>
      </c>
      <c r="D324" s="210" t="s">
        <v>642</v>
      </c>
      <c r="E324" s="211" t="s">
        <v>432</v>
      </c>
      <c r="F324" s="211"/>
      <c r="G324" s="230">
        <f>G325</f>
        <v>2077930</v>
      </c>
      <c r="H324" s="230">
        <f t="shared" si="76"/>
        <v>2077930</v>
      </c>
      <c r="I324" s="230">
        <f t="shared" si="76"/>
        <v>2077930</v>
      </c>
    </row>
    <row r="325" spans="1:10" ht="36" x14ac:dyDescent="0.3">
      <c r="A325" s="86" t="s">
        <v>793</v>
      </c>
      <c r="B325" s="209" t="s">
        <v>883</v>
      </c>
      <c r="C325" s="210" t="s">
        <v>586</v>
      </c>
      <c r="D325" s="210" t="s">
        <v>642</v>
      </c>
      <c r="E325" s="211" t="s">
        <v>923</v>
      </c>
      <c r="F325" s="211"/>
      <c r="G325" s="230">
        <f>G326</f>
        <v>2077930</v>
      </c>
      <c r="H325" s="230">
        <f t="shared" si="76"/>
        <v>2077930</v>
      </c>
      <c r="I325" s="230">
        <f t="shared" si="76"/>
        <v>2077930</v>
      </c>
    </row>
    <row r="326" spans="1:10" ht="36" x14ac:dyDescent="0.3">
      <c r="A326" s="86" t="s">
        <v>373</v>
      </c>
      <c r="B326" s="209" t="s">
        <v>883</v>
      </c>
      <c r="C326" s="210" t="s">
        <v>586</v>
      </c>
      <c r="D326" s="210" t="s">
        <v>642</v>
      </c>
      <c r="E326" s="211" t="s">
        <v>923</v>
      </c>
      <c r="F326" s="211">
        <v>200</v>
      </c>
      <c r="G326" s="230">
        <v>2077930</v>
      </c>
      <c r="H326" s="230">
        <v>2077930</v>
      </c>
      <c r="I326" s="230">
        <v>2077930</v>
      </c>
    </row>
    <row r="327" spans="1:10" x14ac:dyDescent="0.3">
      <c r="A327" s="83" t="s">
        <v>795</v>
      </c>
      <c r="B327" s="206" t="s">
        <v>883</v>
      </c>
      <c r="C327" s="208">
        <v>10</v>
      </c>
      <c r="D327" s="207" t="s">
        <v>541</v>
      </c>
      <c r="E327" s="208"/>
      <c r="F327" s="208"/>
      <c r="G327" s="229">
        <f>G328+G356+G367+G334</f>
        <v>16068805</v>
      </c>
      <c r="H327" s="229">
        <f>H328+H356+H367+H334</f>
        <v>19847515</v>
      </c>
      <c r="I327" s="229">
        <f>I328+I356+I367+I334</f>
        <v>25645335</v>
      </c>
      <c r="J327" s="204"/>
    </row>
    <row r="328" spans="1:10" x14ac:dyDescent="0.3">
      <c r="A328" s="83" t="s">
        <v>796</v>
      </c>
      <c r="B328" s="206" t="s">
        <v>883</v>
      </c>
      <c r="C328" s="208">
        <v>10</v>
      </c>
      <c r="D328" s="207" t="s">
        <v>353</v>
      </c>
      <c r="E328" s="208"/>
      <c r="F328" s="208"/>
      <c r="G328" s="229">
        <f>G329</f>
        <v>1388900</v>
      </c>
      <c r="H328" s="229">
        <f t="shared" ref="H328:I332" si="77">H329</f>
        <v>0</v>
      </c>
      <c r="I328" s="229">
        <f t="shared" si="77"/>
        <v>0</v>
      </c>
    </row>
    <row r="329" spans="1:10" ht="48" x14ac:dyDescent="0.3">
      <c r="A329" s="86" t="s">
        <v>828</v>
      </c>
      <c r="B329" s="209" t="s">
        <v>883</v>
      </c>
      <c r="C329" s="211">
        <v>10</v>
      </c>
      <c r="D329" s="210" t="s">
        <v>353</v>
      </c>
      <c r="E329" s="210" t="s">
        <v>382</v>
      </c>
      <c r="F329" s="211"/>
      <c r="G329" s="230">
        <f>G330</f>
        <v>1388900</v>
      </c>
      <c r="H329" s="230">
        <f t="shared" si="77"/>
        <v>0</v>
      </c>
      <c r="I329" s="230">
        <f t="shared" si="77"/>
        <v>0</v>
      </c>
    </row>
    <row r="330" spans="1:10" ht="60" x14ac:dyDescent="0.3">
      <c r="A330" s="86" t="s">
        <v>924</v>
      </c>
      <c r="B330" s="209" t="s">
        <v>883</v>
      </c>
      <c r="C330" s="211">
        <v>10</v>
      </c>
      <c r="D330" s="210" t="s">
        <v>353</v>
      </c>
      <c r="E330" s="211" t="s">
        <v>384</v>
      </c>
      <c r="F330" s="211"/>
      <c r="G330" s="230">
        <f>G331</f>
        <v>1388900</v>
      </c>
      <c r="H330" s="230">
        <f t="shared" si="77"/>
        <v>0</v>
      </c>
      <c r="I330" s="230">
        <f t="shared" si="77"/>
        <v>0</v>
      </c>
    </row>
    <row r="331" spans="1:10" ht="48" x14ac:dyDescent="0.3">
      <c r="A331" s="86" t="s">
        <v>925</v>
      </c>
      <c r="B331" s="209" t="s">
        <v>883</v>
      </c>
      <c r="C331" s="211">
        <v>10</v>
      </c>
      <c r="D331" s="210" t="s">
        <v>353</v>
      </c>
      <c r="E331" s="211" t="s">
        <v>800</v>
      </c>
      <c r="F331" s="211"/>
      <c r="G331" s="230">
        <f>G332</f>
        <v>1388900</v>
      </c>
      <c r="H331" s="230">
        <f t="shared" si="77"/>
        <v>0</v>
      </c>
      <c r="I331" s="230">
        <f t="shared" si="77"/>
        <v>0</v>
      </c>
    </row>
    <row r="332" spans="1:10" ht="24" x14ac:dyDescent="0.3">
      <c r="A332" s="86" t="s">
        <v>801</v>
      </c>
      <c r="B332" s="209" t="s">
        <v>883</v>
      </c>
      <c r="C332" s="211">
        <v>10</v>
      </c>
      <c r="D332" s="210" t="s">
        <v>353</v>
      </c>
      <c r="E332" s="211" t="s">
        <v>802</v>
      </c>
      <c r="F332" s="211"/>
      <c r="G332" s="230">
        <f>G333</f>
        <v>1388900</v>
      </c>
      <c r="H332" s="230">
        <f t="shared" si="77"/>
        <v>0</v>
      </c>
      <c r="I332" s="230">
        <f t="shared" si="77"/>
        <v>0</v>
      </c>
    </row>
    <row r="333" spans="1:10" ht="24" x14ac:dyDescent="0.3">
      <c r="A333" s="86" t="s">
        <v>512</v>
      </c>
      <c r="B333" s="209" t="s">
        <v>883</v>
      </c>
      <c r="C333" s="211">
        <v>10</v>
      </c>
      <c r="D333" s="217" t="s">
        <v>353</v>
      </c>
      <c r="E333" s="211" t="s">
        <v>802</v>
      </c>
      <c r="F333" s="217" t="s">
        <v>803</v>
      </c>
      <c r="G333" s="231">
        <v>1388900</v>
      </c>
      <c r="H333" s="231">
        <v>0</v>
      </c>
      <c r="I333" s="231">
        <v>0</v>
      </c>
    </row>
    <row r="334" spans="1:10" x14ac:dyDescent="0.3">
      <c r="A334" s="86" t="s">
        <v>804</v>
      </c>
      <c r="B334" s="209" t="s">
        <v>883</v>
      </c>
      <c r="C334" s="211">
        <v>10</v>
      </c>
      <c r="D334" s="217" t="s">
        <v>364</v>
      </c>
      <c r="E334" s="211"/>
      <c r="F334" s="217"/>
      <c r="G334" s="231">
        <f t="shared" ref="G334:I335" si="78">G335</f>
        <v>6904136</v>
      </c>
      <c r="H334" s="231">
        <f t="shared" si="78"/>
        <v>6508254</v>
      </c>
      <c r="I334" s="231">
        <f t="shared" si="78"/>
        <v>6508254</v>
      </c>
    </row>
    <row r="335" spans="1:10" ht="36" x14ac:dyDescent="0.3">
      <c r="A335" s="86" t="s">
        <v>926</v>
      </c>
      <c r="B335" s="209" t="s">
        <v>883</v>
      </c>
      <c r="C335" s="211">
        <v>10</v>
      </c>
      <c r="D335" s="217" t="s">
        <v>364</v>
      </c>
      <c r="E335" s="211" t="s">
        <v>382</v>
      </c>
      <c r="F335" s="217"/>
      <c r="G335" s="231">
        <f t="shared" si="78"/>
        <v>6904136</v>
      </c>
      <c r="H335" s="231">
        <f t="shared" si="78"/>
        <v>6508254</v>
      </c>
      <c r="I335" s="231">
        <f t="shared" si="78"/>
        <v>6508254</v>
      </c>
      <c r="J335" s="204"/>
    </row>
    <row r="336" spans="1:10" ht="60" x14ac:dyDescent="0.3">
      <c r="A336" s="86" t="s">
        <v>806</v>
      </c>
      <c r="B336" s="209" t="s">
        <v>883</v>
      </c>
      <c r="C336" s="211">
        <v>10</v>
      </c>
      <c r="D336" s="217" t="s">
        <v>364</v>
      </c>
      <c r="E336" s="211" t="s">
        <v>384</v>
      </c>
      <c r="F336" s="217"/>
      <c r="G336" s="231">
        <f>G337+G344+G348+G352</f>
        <v>6904136</v>
      </c>
      <c r="H336" s="231">
        <f>H337+H344+H348+H352</f>
        <v>6508254</v>
      </c>
      <c r="I336" s="231">
        <f>I337+I344+I348+I352</f>
        <v>6508254</v>
      </c>
    </row>
    <row r="337" spans="1:9" ht="36" x14ac:dyDescent="0.3">
      <c r="A337" s="86" t="s">
        <v>807</v>
      </c>
      <c r="B337" s="209" t="s">
        <v>883</v>
      </c>
      <c r="C337" s="211">
        <v>10</v>
      </c>
      <c r="D337" s="217" t="s">
        <v>364</v>
      </c>
      <c r="E337" s="211" t="s">
        <v>808</v>
      </c>
      <c r="F337" s="217"/>
      <c r="G337" s="231">
        <f>G338+G341</f>
        <v>6574784</v>
      </c>
      <c r="H337" s="231">
        <f>H338+H341</f>
        <v>6195779</v>
      </c>
      <c r="I337" s="231">
        <f>I338+I341</f>
        <v>6195779</v>
      </c>
    </row>
    <row r="338" spans="1:9" ht="24" x14ac:dyDescent="0.3">
      <c r="A338" s="86" t="s">
        <v>809</v>
      </c>
      <c r="B338" s="209" t="s">
        <v>883</v>
      </c>
      <c r="C338" s="211">
        <v>10</v>
      </c>
      <c r="D338" s="217" t="s">
        <v>364</v>
      </c>
      <c r="E338" s="211" t="s">
        <v>810</v>
      </c>
      <c r="F338" s="217"/>
      <c r="G338" s="231">
        <f>G339+G340</f>
        <v>6239084</v>
      </c>
      <c r="H338" s="231">
        <f>H339+H340</f>
        <v>5860079</v>
      </c>
      <c r="I338" s="231">
        <f>I339+I340</f>
        <v>5860079</v>
      </c>
    </row>
    <row r="339" spans="1:9" ht="36" x14ac:dyDescent="0.3">
      <c r="A339" s="86" t="s">
        <v>373</v>
      </c>
      <c r="B339" s="209" t="s">
        <v>883</v>
      </c>
      <c r="C339" s="211">
        <v>10</v>
      </c>
      <c r="D339" s="217" t="s">
        <v>364</v>
      </c>
      <c r="E339" s="211" t="s">
        <v>810</v>
      </c>
      <c r="F339" s="217">
        <v>200</v>
      </c>
      <c r="G339" s="231">
        <v>69600</v>
      </c>
      <c r="H339" s="231">
        <v>69600</v>
      </c>
      <c r="I339" s="231">
        <v>69600</v>
      </c>
    </row>
    <row r="340" spans="1:9" ht="24" x14ac:dyDescent="0.3">
      <c r="A340" s="86" t="s">
        <v>512</v>
      </c>
      <c r="B340" s="209" t="s">
        <v>883</v>
      </c>
      <c r="C340" s="211">
        <v>10</v>
      </c>
      <c r="D340" s="217" t="s">
        <v>364</v>
      </c>
      <c r="E340" s="211" t="s">
        <v>810</v>
      </c>
      <c r="F340" s="217">
        <v>300</v>
      </c>
      <c r="G340" s="231">
        <v>6169484</v>
      </c>
      <c r="H340" s="231">
        <v>5790479</v>
      </c>
      <c r="I340" s="231">
        <v>5790479</v>
      </c>
    </row>
    <row r="341" spans="1:9" ht="24" x14ac:dyDescent="0.3">
      <c r="A341" s="86" t="s">
        <v>811</v>
      </c>
      <c r="B341" s="209" t="s">
        <v>883</v>
      </c>
      <c r="C341" s="211">
        <v>10</v>
      </c>
      <c r="D341" s="217" t="s">
        <v>364</v>
      </c>
      <c r="E341" s="211" t="s">
        <v>812</v>
      </c>
      <c r="F341" s="217"/>
      <c r="G341" s="231">
        <f>G342+G343</f>
        <v>335700</v>
      </c>
      <c r="H341" s="231">
        <f>H342+H343</f>
        <v>335700</v>
      </c>
      <c r="I341" s="231">
        <f>I342+I343</f>
        <v>335700</v>
      </c>
    </row>
    <row r="342" spans="1:9" ht="24" x14ac:dyDescent="0.3">
      <c r="A342" s="86" t="s">
        <v>392</v>
      </c>
      <c r="B342" s="209" t="s">
        <v>883</v>
      </c>
      <c r="C342" s="211">
        <v>10</v>
      </c>
      <c r="D342" s="217" t="s">
        <v>364</v>
      </c>
      <c r="E342" s="211" t="s">
        <v>812</v>
      </c>
      <c r="F342" s="217">
        <v>200</v>
      </c>
      <c r="G342" s="231">
        <v>5700</v>
      </c>
      <c r="H342" s="231">
        <v>5700</v>
      </c>
      <c r="I342" s="231">
        <v>5700</v>
      </c>
    </row>
    <row r="343" spans="1:9" ht="24" x14ac:dyDescent="0.3">
      <c r="A343" s="86" t="s">
        <v>512</v>
      </c>
      <c r="B343" s="209" t="s">
        <v>883</v>
      </c>
      <c r="C343" s="211">
        <v>10</v>
      </c>
      <c r="D343" s="217" t="s">
        <v>364</v>
      </c>
      <c r="E343" s="211" t="s">
        <v>812</v>
      </c>
      <c r="F343" s="217">
        <v>300</v>
      </c>
      <c r="G343" s="231">
        <v>330000</v>
      </c>
      <c r="H343" s="231">
        <v>330000</v>
      </c>
      <c r="I343" s="231">
        <v>330000</v>
      </c>
    </row>
    <row r="344" spans="1:9" ht="36" x14ac:dyDescent="0.3">
      <c r="A344" s="86" t="s">
        <v>813</v>
      </c>
      <c r="B344" s="209" t="s">
        <v>883</v>
      </c>
      <c r="C344" s="211">
        <v>10</v>
      </c>
      <c r="D344" s="217" t="s">
        <v>364</v>
      </c>
      <c r="E344" s="211" t="s">
        <v>814</v>
      </c>
      <c r="F344" s="217"/>
      <c r="G344" s="231">
        <f>G345</f>
        <v>85310</v>
      </c>
      <c r="H344" s="231">
        <f>H345</f>
        <v>78433</v>
      </c>
      <c r="I344" s="231">
        <f>I345</f>
        <v>78433</v>
      </c>
    </row>
    <row r="345" spans="1:9" ht="36" x14ac:dyDescent="0.3">
      <c r="A345" s="86" t="s">
        <v>815</v>
      </c>
      <c r="B345" s="209" t="s">
        <v>883</v>
      </c>
      <c r="C345" s="211">
        <v>10</v>
      </c>
      <c r="D345" s="217" t="s">
        <v>364</v>
      </c>
      <c r="E345" s="211" t="s">
        <v>816</v>
      </c>
      <c r="F345" s="217"/>
      <c r="G345" s="231">
        <f>G346+G347</f>
        <v>85310</v>
      </c>
      <c r="H345" s="231">
        <f>H346+H347</f>
        <v>78433</v>
      </c>
      <c r="I345" s="231">
        <f>I346+I347</f>
        <v>78433</v>
      </c>
    </row>
    <row r="346" spans="1:9" ht="36" x14ac:dyDescent="0.3">
      <c r="A346" s="86" t="s">
        <v>373</v>
      </c>
      <c r="B346" s="209" t="s">
        <v>883</v>
      </c>
      <c r="C346" s="211">
        <v>10</v>
      </c>
      <c r="D346" s="217" t="s">
        <v>364</v>
      </c>
      <c r="E346" s="211" t="s">
        <v>816</v>
      </c>
      <c r="F346" s="217">
        <v>200</v>
      </c>
      <c r="G346" s="231">
        <v>1050</v>
      </c>
      <c r="H346" s="231">
        <v>1050</v>
      </c>
      <c r="I346" s="231">
        <v>1050</v>
      </c>
    </row>
    <row r="347" spans="1:9" ht="24" x14ac:dyDescent="0.3">
      <c r="A347" s="86" t="s">
        <v>512</v>
      </c>
      <c r="B347" s="209" t="s">
        <v>883</v>
      </c>
      <c r="C347" s="211">
        <v>10</v>
      </c>
      <c r="D347" s="217" t="s">
        <v>364</v>
      </c>
      <c r="E347" s="211" t="s">
        <v>816</v>
      </c>
      <c r="F347" s="217">
        <v>300</v>
      </c>
      <c r="G347" s="231">
        <v>84260</v>
      </c>
      <c r="H347" s="231">
        <v>77383</v>
      </c>
      <c r="I347" s="231">
        <v>77383</v>
      </c>
    </row>
    <row r="348" spans="1:9" ht="48" x14ac:dyDescent="0.3">
      <c r="A348" s="86" t="s">
        <v>817</v>
      </c>
      <c r="B348" s="209" t="s">
        <v>883</v>
      </c>
      <c r="C348" s="211">
        <v>10</v>
      </c>
      <c r="D348" s="217" t="s">
        <v>364</v>
      </c>
      <c r="E348" s="211" t="s">
        <v>818</v>
      </c>
      <c r="F348" s="217"/>
      <c r="G348" s="231">
        <f>G349</f>
        <v>234042</v>
      </c>
      <c r="H348" s="231">
        <f>H349</f>
        <v>234042</v>
      </c>
      <c r="I348" s="231">
        <f>I349</f>
        <v>234042</v>
      </c>
    </row>
    <row r="349" spans="1:9" ht="48" x14ac:dyDescent="0.3">
      <c r="A349" s="86" t="s">
        <v>819</v>
      </c>
      <c r="B349" s="209" t="s">
        <v>883</v>
      </c>
      <c r="C349" s="211">
        <v>10</v>
      </c>
      <c r="D349" s="217" t="s">
        <v>364</v>
      </c>
      <c r="E349" s="211" t="s">
        <v>820</v>
      </c>
      <c r="F349" s="217"/>
      <c r="G349" s="231">
        <f>G350+G351</f>
        <v>234042</v>
      </c>
      <c r="H349" s="231">
        <f>H350+H351</f>
        <v>234042</v>
      </c>
      <c r="I349" s="231">
        <f>I350+I351</f>
        <v>234042</v>
      </c>
    </row>
    <row r="350" spans="1:9" ht="36" x14ac:dyDescent="0.3">
      <c r="A350" s="86" t="s">
        <v>373</v>
      </c>
      <c r="B350" s="209" t="s">
        <v>883</v>
      </c>
      <c r="C350" s="211">
        <v>10</v>
      </c>
      <c r="D350" s="217" t="s">
        <v>364</v>
      </c>
      <c r="E350" s="211" t="s">
        <v>820</v>
      </c>
      <c r="F350" s="217">
        <v>200</v>
      </c>
      <c r="G350" s="231">
        <v>4000</v>
      </c>
      <c r="H350" s="231">
        <v>4000</v>
      </c>
      <c r="I350" s="231">
        <v>4000</v>
      </c>
    </row>
    <row r="351" spans="1:9" ht="24.75" customHeight="1" x14ac:dyDescent="0.3">
      <c r="A351" s="86" t="s">
        <v>512</v>
      </c>
      <c r="B351" s="209" t="s">
        <v>883</v>
      </c>
      <c r="C351" s="211">
        <v>10</v>
      </c>
      <c r="D351" s="217" t="s">
        <v>364</v>
      </c>
      <c r="E351" s="211" t="s">
        <v>820</v>
      </c>
      <c r="F351" s="217">
        <v>300</v>
      </c>
      <c r="G351" s="231">
        <v>230042</v>
      </c>
      <c r="H351" s="231">
        <v>230042</v>
      </c>
      <c r="I351" s="231">
        <v>230042</v>
      </c>
    </row>
    <row r="352" spans="1:9" ht="18.75" customHeight="1" x14ac:dyDescent="0.3">
      <c r="A352" s="86" t="s">
        <v>821</v>
      </c>
      <c r="B352" s="209" t="s">
        <v>883</v>
      </c>
      <c r="C352" s="211">
        <v>10</v>
      </c>
      <c r="D352" s="217" t="s">
        <v>364</v>
      </c>
      <c r="E352" s="211" t="s">
        <v>927</v>
      </c>
      <c r="F352" s="217"/>
      <c r="G352" s="231">
        <f t="shared" ref="G352:I353" si="79">G353</f>
        <v>10000</v>
      </c>
      <c r="H352" s="231">
        <f t="shared" si="79"/>
        <v>0</v>
      </c>
      <c r="I352" s="231">
        <f t="shared" si="79"/>
        <v>0</v>
      </c>
    </row>
    <row r="353" spans="1:10" ht="23.25" customHeight="1" x14ac:dyDescent="0.3">
      <c r="A353" s="86" t="s">
        <v>823</v>
      </c>
      <c r="B353" s="209" t="s">
        <v>883</v>
      </c>
      <c r="C353" s="211">
        <v>10</v>
      </c>
      <c r="D353" s="217" t="s">
        <v>364</v>
      </c>
      <c r="E353" s="211" t="s">
        <v>824</v>
      </c>
      <c r="F353" s="217"/>
      <c r="G353" s="231">
        <f t="shared" si="79"/>
        <v>10000</v>
      </c>
      <c r="H353" s="231">
        <f t="shared" si="79"/>
        <v>0</v>
      </c>
      <c r="I353" s="231">
        <f t="shared" si="79"/>
        <v>0</v>
      </c>
    </row>
    <row r="354" spans="1:10" ht="21" customHeight="1" x14ac:dyDescent="0.3">
      <c r="A354" s="86" t="s">
        <v>373</v>
      </c>
      <c r="B354" s="209" t="s">
        <v>883</v>
      </c>
      <c r="C354" s="211">
        <v>10</v>
      </c>
      <c r="D354" s="217" t="s">
        <v>364</v>
      </c>
      <c r="E354" s="211" t="s">
        <v>824</v>
      </c>
      <c r="F354" s="217">
        <v>200</v>
      </c>
      <c r="G354" s="231">
        <v>10000</v>
      </c>
      <c r="H354" s="231"/>
      <c r="I354" s="231"/>
    </row>
    <row r="355" spans="1:10" x14ac:dyDescent="0.3">
      <c r="A355" s="83" t="s">
        <v>827</v>
      </c>
      <c r="B355" s="206" t="s">
        <v>883</v>
      </c>
      <c r="C355" s="208">
        <v>10</v>
      </c>
      <c r="D355" s="207" t="s">
        <v>380</v>
      </c>
      <c r="E355" s="208"/>
      <c r="F355" s="221"/>
      <c r="G355" s="237">
        <f>G356</f>
        <v>3952569</v>
      </c>
      <c r="H355" s="237">
        <f>H356</f>
        <v>9516061</v>
      </c>
      <c r="I355" s="237">
        <f>I356</f>
        <v>15313881</v>
      </c>
      <c r="J355" s="204"/>
    </row>
    <row r="356" spans="1:10" ht="48" x14ac:dyDescent="0.3">
      <c r="A356" s="86" t="s">
        <v>887</v>
      </c>
      <c r="B356" s="209" t="s">
        <v>883</v>
      </c>
      <c r="C356" s="211">
        <v>10</v>
      </c>
      <c r="D356" s="210" t="s">
        <v>380</v>
      </c>
      <c r="E356" s="210" t="s">
        <v>382</v>
      </c>
      <c r="F356" s="211"/>
      <c r="G356" s="230">
        <f>G363+G357</f>
        <v>3952569</v>
      </c>
      <c r="H356" s="230">
        <f>H363+H357</f>
        <v>9516061</v>
      </c>
      <c r="I356" s="230">
        <f>I363+I357</f>
        <v>15313881</v>
      </c>
    </row>
    <row r="357" spans="1:10" ht="60" x14ac:dyDescent="0.3">
      <c r="A357" s="86" t="s">
        <v>924</v>
      </c>
      <c r="B357" s="209" t="s">
        <v>883</v>
      </c>
      <c r="C357" s="210" t="s">
        <v>543</v>
      </c>
      <c r="D357" s="210" t="s">
        <v>380</v>
      </c>
      <c r="E357" s="211" t="s">
        <v>384</v>
      </c>
      <c r="F357" s="211"/>
      <c r="G357" s="230">
        <f>G358</f>
        <v>0</v>
      </c>
      <c r="H357" s="230">
        <f t="shared" ref="H357:I361" si="80">H358</f>
        <v>5797819</v>
      </c>
      <c r="I357" s="230">
        <f t="shared" si="80"/>
        <v>11595639</v>
      </c>
    </row>
    <row r="358" spans="1:10" ht="48" x14ac:dyDescent="0.3">
      <c r="A358" s="86" t="s">
        <v>385</v>
      </c>
      <c r="B358" s="209" t="s">
        <v>883</v>
      </c>
      <c r="C358" s="210" t="s">
        <v>543</v>
      </c>
      <c r="D358" s="210" t="s">
        <v>380</v>
      </c>
      <c r="E358" s="212" t="s">
        <v>386</v>
      </c>
      <c r="F358" s="211"/>
      <c r="G358" s="231">
        <f>G361+G359</f>
        <v>0</v>
      </c>
      <c r="H358" s="231">
        <f t="shared" ref="H358:I358" si="81">H361+H359</f>
        <v>5797819</v>
      </c>
      <c r="I358" s="231">
        <f t="shared" si="81"/>
        <v>11595639</v>
      </c>
    </row>
    <row r="359" spans="1:10" ht="72" x14ac:dyDescent="0.3">
      <c r="A359" s="86" t="s">
        <v>387</v>
      </c>
      <c r="B359" s="209" t="s">
        <v>883</v>
      </c>
      <c r="C359" s="210" t="s">
        <v>543</v>
      </c>
      <c r="D359" s="210" t="s">
        <v>380</v>
      </c>
      <c r="E359" s="212" t="s">
        <v>1087</v>
      </c>
      <c r="F359" s="211"/>
      <c r="G359" s="231">
        <f>G360</f>
        <v>0</v>
      </c>
      <c r="H359" s="231">
        <f t="shared" ref="H359:I359" si="82">H360</f>
        <v>5797819</v>
      </c>
      <c r="I359" s="231">
        <f t="shared" si="82"/>
        <v>11595639</v>
      </c>
    </row>
    <row r="360" spans="1:10" ht="36" x14ac:dyDescent="0.3">
      <c r="A360" s="86" t="s">
        <v>567</v>
      </c>
      <c r="B360" s="209" t="s">
        <v>883</v>
      </c>
      <c r="C360" s="210" t="s">
        <v>543</v>
      </c>
      <c r="D360" s="210" t="s">
        <v>380</v>
      </c>
      <c r="E360" s="212" t="s">
        <v>1087</v>
      </c>
      <c r="F360" s="211">
        <v>400</v>
      </c>
      <c r="G360" s="231"/>
      <c r="H360" s="231">
        <v>5797819</v>
      </c>
      <c r="I360" s="231">
        <v>11595639</v>
      </c>
    </row>
    <row r="361" spans="1:10" ht="72" x14ac:dyDescent="0.3">
      <c r="A361" s="86" t="s">
        <v>387</v>
      </c>
      <c r="B361" s="209" t="s">
        <v>883</v>
      </c>
      <c r="C361" s="210" t="s">
        <v>543</v>
      </c>
      <c r="D361" s="210" t="s">
        <v>380</v>
      </c>
      <c r="E361" s="211" t="s">
        <v>1088</v>
      </c>
      <c r="F361" s="211"/>
      <c r="G361" s="231">
        <f>G362</f>
        <v>0</v>
      </c>
      <c r="H361" s="231">
        <f t="shared" si="80"/>
        <v>0</v>
      </c>
      <c r="I361" s="231">
        <f t="shared" si="80"/>
        <v>0</v>
      </c>
    </row>
    <row r="362" spans="1:10" ht="36" x14ac:dyDescent="0.3">
      <c r="A362" s="86" t="s">
        <v>567</v>
      </c>
      <c r="B362" s="209" t="s">
        <v>883</v>
      </c>
      <c r="C362" s="210" t="s">
        <v>543</v>
      </c>
      <c r="D362" s="210" t="s">
        <v>380</v>
      </c>
      <c r="E362" s="211" t="s">
        <v>1088</v>
      </c>
      <c r="F362" s="211">
        <v>400</v>
      </c>
      <c r="G362" s="231">
        <v>0</v>
      </c>
      <c r="H362" s="231"/>
      <c r="I362" s="231"/>
    </row>
    <row r="363" spans="1:10" ht="84" x14ac:dyDescent="0.3">
      <c r="A363" s="86" t="s">
        <v>829</v>
      </c>
      <c r="B363" s="209" t="s">
        <v>883</v>
      </c>
      <c r="C363" s="211">
        <v>10</v>
      </c>
      <c r="D363" s="210" t="s">
        <v>380</v>
      </c>
      <c r="E363" s="212" t="s">
        <v>830</v>
      </c>
      <c r="F363" s="211"/>
      <c r="G363" s="230">
        <f>G364</f>
        <v>3952569</v>
      </c>
      <c r="H363" s="230">
        <f t="shared" ref="H363:I365" si="83">H364</f>
        <v>3718242</v>
      </c>
      <c r="I363" s="230">
        <f t="shared" si="83"/>
        <v>3718242</v>
      </c>
    </row>
    <row r="364" spans="1:10" ht="72" x14ac:dyDescent="0.3">
      <c r="A364" s="86" t="s">
        <v>831</v>
      </c>
      <c r="B364" s="209" t="s">
        <v>883</v>
      </c>
      <c r="C364" s="211">
        <v>10</v>
      </c>
      <c r="D364" s="210" t="s">
        <v>380</v>
      </c>
      <c r="E364" s="212" t="s">
        <v>832</v>
      </c>
      <c r="F364" s="211"/>
      <c r="G364" s="230">
        <f>G365</f>
        <v>3952569</v>
      </c>
      <c r="H364" s="230">
        <f t="shared" si="83"/>
        <v>3718242</v>
      </c>
      <c r="I364" s="230">
        <f t="shared" si="83"/>
        <v>3718242</v>
      </c>
    </row>
    <row r="365" spans="1:10" ht="36" x14ac:dyDescent="0.3">
      <c r="A365" s="86" t="s">
        <v>833</v>
      </c>
      <c r="B365" s="209" t="s">
        <v>883</v>
      </c>
      <c r="C365" s="211">
        <v>10</v>
      </c>
      <c r="D365" s="210" t="s">
        <v>380</v>
      </c>
      <c r="E365" s="211" t="s">
        <v>834</v>
      </c>
      <c r="F365" s="211"/>
      <c r="G365" s="230">
        <f>G366</f>
        <v>3952569</v>
      </c>
      <c r="H365" s="230">
        <f t="shared" si="83"/>
        <v>3718242</v>
      </c>
      <c r="I365" s="230">
        <f t="shared" si="83"/>
        <v>3718242</v>
      </c>
    </row>
    <row r="366" spans="1:10" ht="24" x14ac:dyDescent="0.3">
      <c r="A366" s="86" t="s">
        <v>512</v>
      </c>
      <c r="B366" s="209" t="s">
        <v>883</v>
      </c>
      <c r="C366" s="211">
        <v>10</v>
      </c>
      <c r="D366" s="210" t="s">
        <v>380</v>
      </c>
      <c r="E366" s="211" t="s">
        <v>834</v>
      </c>
      <c r="F366" s="211">
        <v>300</v>
      </c>
      <c r="G366" s="231">
        <v>3952569</v>
      </c>
      <c r="H366" s="231">
        <v>3718242</v>
      </c>
      <c r="I366" s="231">
        <v>3718242</v>
      </c>
    </row>
    <row r="367" spans="1:10" ht="22.8" x14ac:dyDescent="0.3">
      <c r="A367" s="83" t="s">
        <v>840</v>
      </c>
      <c r="B367" s="206" t="s">
        <v>883</v>
      </c>
      <c r="C367" s="208">
        <v>10</v>
      </c>
      <c r="D367" s="207" t="s">
        <v>441</v>
      </c>
      <c r="E367" s="208"/>
      <c r="F367" s="208"/>
      <c r="G367" s="237">
        <f>G368+G377</f>
        <v>3823200</v>
      </c>
      <c r="H367" s="237">
        <f>H368+H377</f>
        <v>3823200</v>
      </c>
      <c r="I367" s="237">
        <f>I368+I377</f>
        <v>3823200</v>
      </c>
    </row>
    <row r="368" spans="1:10" ht="60" x14ac:dyDescent="0.3">
      <c r="A368" s="86" t="s">
        <v>928</v>
      </c>
      <c r="B368" s="209" t="s">
        <v>883</v>
      </c>
      <c r="C368" s="210" t="s">
        <v>543</v>
      </c>
      <c r="D368" s="210" t="s">
        <v>441</v>
      </c>
      <c r="E368" s="210" t="s">
        <v>382</v>
      </c>
      <c r="F368" s="211"/>
      <c r="G368" s="231">
        <f>G369+G373</f>
        <v>3023200</v>
      </c>
      <c r="H368" s="231">
        <f>H369+H373</f>
        <v>3023200</v>
      </c>
      <c r="I368" s="231">
        <f>I369+I373</f>
        <v>3023200</v>
      </c>
    </row>
    <row r="369" spans="1:10" ht="48" x14ac:dyDescent="0.3">
      <c r="A369" s="86" t="s">
        <v>929</v>
      </c>
      <c r="B369" s="209" t="s">
        <v>883</v>
      </c>
      <c r="C369" s="210" t="s">
        <v>543</v>
      </c>
      <c r="D369" s="210" t="s">
        <v>441</v>
      </c>
      <c r="E369" s="210" t="s">
        <v>842</v>
      </c>
      <c r="F369" s="211"/>
      <c r="G369" s="231">
        <f t="shared" ref="G369:I371" si="84">G370</f>
        <v>1889500</v>
      </c>
      <c r="H369" s="231">
        <f t="shared" si="84"/>
        <v>1889500</v>
      </c>
      <c r="I369" s="231">
        <f t="shared" si="84"/>
        <v>1889500</v>
      </c>
    </row>
    <row r="370" spans="1:10" ht="48" x14ac:dyDescent="0.3">
      <c r="A370" s="86" t="s">
        <v>843</v>
      </c>
      <c r="B370" s="209" t="s">
        <v>883</v>
      </c>
      <c r="C370" s="210" t="s">
        <v>543</v>
      </c>
      <c r="D370" s="210" t="s">
        <v>441</v>
      </c>
      <c r="E370" s="210" t="s">
        <v>844</v>
      </c>
      <c r="F370" s="211"/>
      <c r="G370" s="231">
        <f t="shared" si="84"/>
        <v>1889500</v>
      </c>
      <c r="H370" s="231">
        <f t="shared" si="84"/>
        <v>1889500</v>
      </c>
      <c r="I370" s="231">
        <f t="shared" si="84"/>
        <v>1889500</v>
      </c>
    </row>
    <row r="371" spans="1:10" ht="36" x14ac:dyDescent="0.3">
      <c r="A371" s="86" t="s">
        <v>930</v>
      </c>
      <c r="B371" s="209" t="s">
        <v>883</v>
      </c>
      <c r="C371" s="210">
        <v>10</v>
      </c>
      <c r="D371" s="210" t="s">
        <v>441</v>
      </c>
      <c r="E371" s="210" t="s">
        <v>846</v>
      </c>
      <c r="F371" s="211"/>
      <c r="G371" s="231">
        <f t="shared" si="84"/>
        <v>1889500</v>
      </c>
      <c r="H371" s="231">
        <f t="shared" si="84"/>
        <v>1889500</v>
      </c>
      <c r="I371" s="231">
        <f t="shared" si="84"/>
        <v>1889500</v>
      </c>
    </row>
    <row r="372" spans="1:10" ht="72" x14ac:dyDescent="0.3">
      <c r="A372" s="86" t="s">
        <v>362</v>
      </c>
      <c r="B372" s="209" t="s">
        <v>883</v>
      </c>
      <c r="C372" s="210">
        <v>10</v>
      </c>
      <c r="D372" s="210" t="s">
        <v>441</v>
      </c>
      <c r="E372" s="210" t="s">
        <v>846</v>
      </c>
      <c r="F372" s="211" t="s">
        <v>409</v>
      </c>
      <c r="G372" s="231">
        <v>1889500</v>
      </c>
      <c r="H372" s="231">
        <v>1889500</v>
      </c>
      <c r="I372" s="231">
        <v>1889500</v>
      </c>
    </row>
    <row r="373" spans="1:10" ht="84" x14ac:dyDescent="0.3">
      <c r="A373" s="102" t="s">
        <v>931</v>
      </c>
      <c r="B373" s="209" t="s">
        <v>883</v>
      </c>
      <c r="C373" s="210" t="s">
        <v>543</v>
      </c>
      <c r="D373" s="210" t="s">
        <v>441</v>
      </c>
      <c r="E373" s="210" t="s">
        <v>932</v>
      </c>
      <c r="F373" s="211"/>
      <c r="G373" s="231">
        <f t="shared" ref="G373:I375" si="85">G374</f>
        <v>1133700</v>
      </c>
      <c r="H373" s="231">
        <f t="shared" si="85"/>
        <v>1133700</v>
      </c>
      <c r="I373" s="231">
        <f t="shared" si="85"/>
        <v>1133700</v>
      </c>
    </row>
    <row r="374" spans="1:10" ht="72" x14ac:dyDescent="0.3">
      <c r="A374" s="102" t="s">
        <v>847</v>
      </c>
      <c r="B374" s="209" t="s">
        <v>883</v>
      </c>
      <c r="C374" s="210" t="s">
        <v>543</v>
      </c>
      <c r="D374" s="210" t="s">
        <v>441</v>
      </c>
      <c r="E374" s="210" t="s">
        <v>832</v>
      </c>
      <c r="F374" s="211"/>
      <c r="G374" s="231">
        <f t="shared" si="85"/>
        <v>1133700</v>
      </c>
      <c r="H374" s="231">
        <f t="shared" si="85"/>
        <v>1133700</v>
      </c>
      <c r="I374" s="231">
        <f t="shared" si="85"/>
        <v>1133700</v>
      </c>
    </row>
    <row r="375" spans="1:10" ht="48" x14ac:dyDescent="0.3">
      <c r="A375" s="102" t="s">
        <v>848</v>
      </c>
      <c r="B375" s="209" t="s">
        <v>883</v>
      </c>
      <c r="C375" s="210" t="s">
        <v>543</v>
      </c>
      <c r="D375" s="210" t="s">
        <v>441</v>
      </c>
      <c r="E375" s="210" t="s">
        <v>849</v>
      </c>
      <c r="F375" s="211"/>
      <c r="G375" s="231">
        <f t="shared" si="85"/>
        <v>1133700</v>
      </c>
      <c r="H375" s="231">
        <f t="shared" si="85"/>
        <v>1133700</v>
      </c>
      <c r="I375" s="231">
        <f t="shared" si="85"/>
        <v>1133700</v>
      </c>
    </row>
    <row r="376" spans="1:10" ht="72" x14ac:dyDescent="0.3">
      <c r="A376" s="102" t="s">
        <v>362</v>
      </c>
      <c r="B376" s="209" t="s">
        <v>883</v>
      </c>
      <c r="C376" s="210" t="s">
        <v>543</v>
      </c>
      <c r="D376" s="210" t="s">
        <v>441</v>
      </c>
      <c r="E376" s="210" t="s">
        <v>849</v>
      </c>
      <c r="F376" s="211">
        <v>100</v>
      </c>
      <c r="G376" s="230">
        <v>1133700</v>
      </c>
      <c r="H376" s="230">
        <v>1133700</v>
      </c>
      <c r="I376" s="230">
        <v>1133700</v>
      </c>
    </row>
    <row r="377" spans="1:10" ht="24" x14ac:dyDescent="0.3">
      <c r="A377" s="102" t="s">
        <v>420</v>
      </c>
      <c r="B377" s="214" t="s">
        <v>883</v>
      </c>
      <c r="C377" s="215" t="s">
        <v>543</v>
      </c>
      <c r="D377" s="215" t="s">
        <v>441</v>
      </c>
      <c r="E377" s="215" t="s">
        <v>421</v>
      </c>
      <c r="F377" s="216"/>
      <c r="G377" s="233">
        <f t="shared" ref="G377:I378" si="86">G378</f>
        <v>800000</v>
      </c>
      <c r="H377" s="233">
        <f t="shared" si="86"/>
        <v>800000</v>
      </c>
      <c r="I377" s="233">
        <f t="shared" si="86"/>
        <v>800000</v>
      </c>
    </row>
    <row r="378" spans="1:10" ht="24" x14ac:dyDescent="0.3">
      <c r="A378" s="102" t="s">
        <v>422</v>
      </c>
      <c r="B378" s="214" t="s">
        <v>883</v>
      </c>
      <c r="C378" s="215" t="s">
        <v>543</v>
      </c>
      <c r="D378" s="215" t="s">
        <v>441</v>
      </c>
      <c r="E378" s="215" t="s">
        <v>423</v>
      </c>
      <c r="F378" s="216"/>
      <c r="G378" s="233">
        <f t="shared" si="86"/>
        <v>800000</v>
      </c>
      <c r="H378" s="233">
        <f t="shared" si="86"/>
        <v>800000</v>
      </c>
      <c r="I378" s="233">
        <f t="shared" si="86"/>
        <v>800000</v>
      </c>
    </row>
    <row r="379" spans="1:10" ht="24" x14ac:dyDescent="0.3">
      <c r="A379" s="102" t="s">
        <v>360</v>
      </c>
      <c r="B379" s="214" t="s">
        <v>883</v>
      </c>
      <c r="C379" s="215" t="s">
        <v>543</v>
      </c>
      <c r="D379" s="215" t="s">
        <v>441</v>
      </c>
      <c r="E379" s="215" t="s">
        <v>424</v>
      </c>
      <c r="F379" s="216"/>
      <c r="G379" s="233">
        <f>SUM(G380)</f>
        <v>800000</v>
      </c>
      <c r="H379" s="233">
        <f>SUM(H380)</f>
        <v>800000</v>
      </c>
      <c r="I379" s="233">
        <f>SUM(I380)</f>
        <v>800000</v>
      </c>
    </row>
    <row r="380" spans="1:10" ht="72" x14ac:dyDescent="0.3">
      <c r="A380" s="102" t="s">
        <v>362</v>
      </c>
      <c r="B380" s="214" t="s">
        <v>883</v>
      </c>
      <c r="C380" s="215" t="s">
        <v>543</v>
      </c>
      <c r="D380" s="215" t="s">
        <v>441</v>
      </c>
      <c r="E380" s="215" t="s">
        <v>424</v>
      </c>
      <c r="F380" s="216">
        <v>100</v>
      </c>
      <c r="G380" s="233">
        <v>800000</v>
      </c>
      <c r="H380" s="233">
        <v>800000</v>
      </c>
      <c r="I380" s="233">
        <v>800000</v>
      </c>
    </row>
    <row r="381" spans="1:10" x14ac:dyDescent="0.3">
      <c r="A381" s="110" t="s">
        <v>850</v>
      </c>
      <c r="B381" s="222" t="s">
        <v>883</v>
      </c>
      <c r="C381" s="223">
        <v>11</v>
      </c>
      <c r="D381" s="223" t="s">
        <v>541</v>
      </c>
      <c r="E381" s="223"/>
      <c r="F381" s="224"/>
      <c r="G381" s="238">
        <f t="shared" ref="G381:I383" si="87">G382</f>
        <v>500000</v>
      </c>
      <c r="H381" s="238">
        <f t="shared" si="87"/>
        <v>200000</v>
      </c>
      <c r="I381" s="238">
        <f t="shared" si="87"/>
        <v>200000</v>
      </c>
      <c r="J381" s="204">
        <f>G381+G562</f>
        <v>13824000</v>
      </c>
    </row>
    <row r="382" spans="1:10" x14ac:dyDescent="0.3">
      <c r="A382" s="110" t="s">
        <v>851</v>
      </c>
      <c r="B382" s="222" t="s">
        <v>883</v>
      </c>
      <c r="C382" s="223">
        <v>11</v>
      </c>
      <c r="D382" s="223" t="s">
        <v>355</v>
      </c>
      <c r="E382" s="223"/>
      <c r="F382" s="224"/>
      <c r="G382" s="238">
        <f t="shared" si="87"/>
        <v>500000</v>
      </c>
      <c r="H382" s="238">
        <f t="shared" si="87"/>
        <v>200000</v>
      </c>
      <c r="I382" s="238">
        <f t="shared" si="87"/>
        <v>200000</v>
      </c>
    </row>
    <row r="383" spans="1:10" ht="72" x14ac:dyDescent="0.3">
      <c r="A383" s="102" t="s">
        <v>933</v>
      </c>
      <c r="B383" s="214" t="s">
        <v>883</v>
      </c>
      <c r="C383" s="215">
        <v>11</v>
      </c>
      <c r="D383" s="215" t="s">
        <v>355</v>
      </c>
      <c r="E383" s="215" t="s">
        <v>743</v>
      </c>
      <c r="F383" s="216"/>
      <c r="G383" s="233">
        <f t="shared" si="87"/>
        <v>500000</v>
      </c>
      <c r="H383" s="233">
        <f t="shared" si="87"/>
        <v>200000</v>
      </c>
      <c r="I383" s="233">
        <f t="shared" si="87"/>
        <v>200000</v>
      </c>
    </row>
    <row r="384" spans="1:10" ht="108" x14ac:dyDescent="0.3">
      <c r="A384" s="102" t="s">
        <v>934</v>
      </c>
      <c r="B384" s="214" t="s">
        <v>883</v>
      </c>
      <c r="C384" s="215">
        <v>11</v>
      </c>
      <c r="D384" s="215" t="s">
        <v>355</v>
      </c>
      <c r="E384" s="215" t="s">
        <v>854</v>
      </c>
      <c r="F384" s="216"/>
      <c r="G384" s="233">
        <f>G385+G388</f>
        <v>500000</v>
      </c>
      <c r="H384" s="233">
        <f>H385+H388</f>
        <v>200000</v>
      </c>
      <c r="I384" s="233">
        <f>I385+I388</f>
        <v>200000</v>
      </c>
    </row>
    <row r="385" spans="1:9" ht="36" x14ac:dyDescent="0.3">
      <c r="A385" s="102" t="s">
        <v>858</v>
      </c>
      <c r="B385" s="214" t="s">
        <v>883</v>
      </c>
      <c r="C385" s="215">
        <v>11</v>
      </c>
      <c r="D385" s="215" t="s">
        <v>355</v>
      </c>
      <c r="E385" s="215" t="s">
        <v>859</v>
      </c>
      <c r="F385" s="216"/>
      <c r="G385" s="233">
        <f t="shared" ref="G385:I386" si="88">G386</f>
        <v>300000</v>
      </c>
      <c r="H385" s="233">
        <f t="shared" si="88"/>
        <v>100000</v>
      </c>
      <c r="I385" s="233">
        <f t="shared" si="88"/>
        <v>100000</v>
      </c>
    </row>
    <row r="386" spans="1:9" ht="60" x14ac:dyDescent="0.3">
      <c r="A386" s="102" t="s">
        <v>860</v>
      </c>
      <c r="B386" s="214" t="s">
        <v>883</v>
      </c>
      <c r="C386" s="215">
        <v>11</v>
      </c>
      <c r="D386" s="215" t="s">
        <v>355</v>
      </c>
      <c r="E386" s="215" t="s">
        <v>862</v>
      </c>
      <c r="F386" s="216"/>
      <c r="G386" s="233">
        <f t="shared" si="88"/>
        <v>300000</v>
      </c>
      <c r="H386" s="233">
        <f t="shared" si="88"/>
        <v>100000</v>
      </c>
      <c r="I386" s="233">
        <f t="shared" si="88"/>
        <v>100000</v>
      </c>
    </row>
    <row r="387" spans="1:9" ht="36" x14ac:dyDescent="0.3">
      <c r="A387" s="102" t="s">
        <v>373</v>
      </c>
      <c r="B387" s="214" t="s">
        <v>883</v>
      </c>
      <c r="C387" s="215">
        <v>11</v>
      </c>
      <c r="D387" s="215" t="s">
        <v>355</v>
      </c>
      <c r="E387" s="215" t="s">
        <v>862</v>
      </c>
      <c r="F387" s="216">
        <v>200</v>
      </c>
      <c r="G387" s="233">
        <v>300000</v>
      </c>
      <c r="H387" s="233">
        <v>100000</v>
      </c>
      <c r="I387" s="233">
        <v>100000</v>
      </c>
    </row>
    <row r="388" spans="1:9" ht="60" x14ac:dyDescent="0.3">
      <c r="A388" s="102" t="s">
        <v>863</v>
      </c>
      <c r="B388" s="214" t="s">
        <v>883</v>
      </c>
      <c r="C388" s="215">
        <v>11</v>
      </c>
      <c r="D388" s="215" t="s">
        <v>355</v>
      </c>
      <c r="E388" s="215" t="s">
        <v>864</v>
      </c>
      <c r="F388" s="216"/>
      <c r="G388" s="233">
        <f t="shared" ref="G388:I389" si="89">G389</f>
        <v>200000</v>
      </c>
      <c r="H388" s="233">
        <f t="shared" si="89"/>
        <v>100000</v>
      </c>
      <c r="I388" s="233">
        <f t="shared" si="89"/>
        <v>100000</v>
      </c>
    </row>
    <row r="389" spans="1:9" ht="60" x14ac:dyDescent="0.3">
      <c r="A389" s="102" t="s">
        <v>865</v>
      </c>
      <c r="B389" s="214" t="s">
        <v>883</v>
      </c>
      <c r="C389" s="215">
        <v>11</v>
      </c>
      <c r="D389" s="215" t="s">
        <v>355</v>
      </c>
      <c r="E389" s="215" t="s">
        <v>866</v>
      </c>
      <c r="F389" s="216"/>
      <c r="G389" s="233">
        <f t="shared" si="89"/>
        <v>200000</v>
      </c>
      <c r="H389" s="233">
        <f t="shared" si="89"/>
        <v>100000</v>
      </c>
      <c r="I389" s="233">
        <f t="shared" si="89"/>
        <v>100000</v>
      </c>
    </row>
    <row r="390" spans="1:9" ht="36" x14ac:dyDescent="0.3">
      <c r="A390" s="102" t="s">
        <v>373</v>
      </c>
      <c r="B390" s="214" t="s">
        <v>883</v>
      </c>
      <c r="C390" s="215">
        <v>11</v>
      </c>
      <c r="D390" s="215" t="s">
        <v>355</v>
      </c>
      <c r="E390" s="215" t="s">
        <v>866</v>
      </c>
      <c r="F390" s="216">
        <v>200</v>
      </c>
      <c r="G390" s="233">
        <v>200000</v>
      </c>
      <c r="H390" s="233">
        <v>100000</v>
      </c>
      <c r="I390" s="233">
        <v>100000</v>
      </c>
    </row>
    <row r="391" spans="1:9" ht="45.6" x14ac:dyDescent="0.3">
      <c r="A391" s="110" t="s">
        <v>872</v>
      </c>
      <c r="B391" s="222" t="s">
        <v>883</v>
      </c>
      <c r="C391" s="223">
        <v>14</v>
      </c>
      <c r="D391" s="223" t="s">
        <v>541</v>
      </c>
      <c r="E391" s="223"/>
      <c r="F391" s="224"/>
      <c r="G391" s="238">
        <f>G392</f>
        <v>9191248</v>
      </c>
      <c r="H391" s="238">
        <f>H392</f>
        <v>7904473</v>
      </c>
      <c r="I391" s="238">
        <f>I392</f>
        <v>7352998</v>
      </c>
    </row>
    <row r="392" spans="1:9" ht="45.6" x14ac:dyDescent="0.3">
      <c r="A392" s="110" t="s">
        <v>873</v>
      </c>
      <c r="B392" s="222" t="s">
        <v>883</v>
      </c>
      <c r="C392" s="223">
        <v>14</v>
      </c>
      <c r="D392" s="223" t="s">
        <v>353</v>
      </c>
      <c r="E392" s="223"/>
      <c r="F392" s="224"/>
      <c r="G392" s="238">
        <f>G393</f>
        <v>9191248</v>
      </c>
      <c r="H392" s="238">
        <f t="shared" ref="H392:I396" si="90">H393</f>
        <v>7904473</v>
      </c>
      <c r="I392" s="238">
        <f t="shared" si="90"/>
        <v>7352998</v>
      </c>
    </row>
    <row r="393" spans="1:9" ht="84" x14ac:dyDescent="0.3">
      <c r="A393" s="102" t="s">
        <v>935</v>
      </c>
      <c r="B393" s="214" t="s">
        <v>883</v>
      </c>
      <c r="C393" s="215">
        <v>14</v>
      </c>
      <c r="D393" s="215" t="s">
        <v>353</v>
      </c>
      <c r="E393" s="215" t="s">
        <v>443</v>
      </c>
      <c r="F393" s="216"/>
      <c r="G393" s="233">
        <f>G394</f>
        <v>9191248</v>
      </c>
      <c r="H393" s="233">
        <f t="shared" si="90"/>
        <v>7904473</v>
      </c>
      <c r="I393" s="233">
        <f t="shared" si="90"/>
        <v>7352998</v>
      </c>
    </row>
    <row r="394" spans="1:9" ht="36" x14ac:dyDescent="0.3">
      <c r="A394" s="102" t="s">
        <v>936</v>
      </c>
      <c r="B394" s="214" t="s">
        <v>883</v>
      </c>
      <c r="C394" s="215">
        <v>14</v>
      </c>
      <c r="D394" s="215" t="s">
        <v>353</v>
      </c>
      <c r="E394" s="215" t="s">
        <v>876</v>
      </c>
      <c r="F394" s="216"/>
      <c r="G394" s="233">
        <f>G395+G398</f>
        <v>9191248</v>
      </c>
      <c r="H394" s="233">
        <f t="shared" si="90"/>
        <v>7904473</v>
      </c>
      <c r="I394" s="233">
        <f t="shared" si="90"/>
        <v>7352998</v>
      </c>
    </row>
    <row r="395" spans="1:9" ht="36" x14ac:dyDescent="0.3">
      <c r="A395" s="102" t="s">
        <v>877</v>
      </c>
      <c r="B395" s="214" t="s">
        <v>883</v>
      </c>
      <c r="C395" s="215">
        <v>14</v>
      </c>
      <c r="D395" s="215" t="s">
        <v>353</v>
      </c>
      <c r="E395" s="215" t="s">
        <v>878</v>
      </c>
      <c r="F395" s="216"/>
      <c r="G395" s="233">
        <f>G396</f>
        <v>9191248</v>
      </c>
      <c r="H395" s="233">
        <f t="shared" si="90"/>
        <v>7904473</v>
      </c>
      <c r="I395" s="233">
        <f t="shared" si="90"/>
        <v>7352998</v>
      </c>
    </row>
    <row r="396" spans="1:9" ht="60" x14ac:dyDescent="0.3">
      <c r="A396" s="102" t="s">
        <v>879</v>
      </c>
      <c r="B396" s="214" t="s">
        <v>883</v>
      </c>
      <c r="C396" s="215">
        <v>14</v>
      </c>
      <c r="D396" s="215" t="s">
        <v>353</v>
      </c>
      <c r="E396" s="215" t="s">
        <v>880</v>
      </c>
      <c r="F396" s="216"/>
      <c r="G396" s="233">
        <f>G397</f>
        <v>9191248</v>
      </c>
      <c r="H396" s="233">
        <f t="shared" si="90"/>
        <v>7904473</v>
      </c>
      <c r="I396" s="233">
        <f t="shared" si="90"/>
        <v>7352998</v>
      </c>
    </row>
    <row r="397" spans="1:9" x14ac:dyDescent="0.3">
      <c r="A397" s="102" t="s">
        <v>595</v>
      </c>
      <c r="B397" s="214" t="s">
        <v>883</v>
      </c>
      <c r="C397" s="215">
        <v>14</v>
      </c>
      <c r="D397" s="215" t="s">
        <v>353</v>
      </c>
      <c r="E397" s="215" t="s">
        <v>880</v>
      </c>
      <c r="F397" s="216">
        <v>500</v>
      </c>
      <c r="G397" s="233">
        <v>9191248</v>
      </c>
      <c r="H397" s="233">
        <v>7904473</v>
      </c>
      <c r="I397" s="233">
        <v>7352998</v>
      </c>
    </row>
    <row r="398" spans="1:9" ht="60" x14ac:dyDescent="0.3">
      <c r="A398" s="102" t="s">
        <v>1098</v>
      </c>
      <c r="B398" s="214" t="s">
        <v>883</v>
      </c>
      <c r="C398" s="215" t="s">
        <v>569</v>
      </c>
      <c r="D398" s="215" t="s">
        <v>364</v>
      </c>
      <c r="E398" s="215" t="s">
        <v>1100</v>
      </c>
      <c r="F398" s="216"/>
      <c r="G398" s="233">
        <f>G399</f>
        <v>0</v>
      </c>
      <c r="H398" s="233"/>
      <c r="I398" s="233"/>
    </row>
    <row r="399" spans="1:9" ht="60" x14ac:dyDescent="0.3">
      <c r="A399" s="102" t="s">
        <v>1099</v>
      </c>
      <c r="B399" s="214" t="s">
        <v>883</v>
      </c>
      <c r="C399" s="215" t="s">
        <v>569</v>
      </c>
      <c r="D399" s="215" t="s">
        <v>364</v>
      </c>
      <c r="E399" s="215" t="s">
        <v>1101</v>
      </c>
      <c r="F399" s="216"/>
      <c r="G399" s="233">
        <f>G400</f>
        <v>0</v>
      </c>
      <c r="H399" s="233"/>
      <c r="I399" s="233"/>
    </row>
    <row r="400" spans="1:9" x14ac:dyDescent="0.3">
      <c r="A400" s="102" t="s">
        <v>595</v>
      </c>
      <c r="B400" s="214" t="s">
        <v>883</v>
      </c>
      <c r="C400" s="215" t="s">
        <v>569</v>
      </c>
      <c r="D400" s="215" t="s">
        <v>364</v>
      </c>
      <c r="E400" s="215" t="s">
        <v>1101</v>
      </c>
      <c r="F400" s="216">
        <v>500</v>
      </c>
      <c r="G400" s="233">
        <v>0</v>
      </c>
      <c r="H400" s="233"/>
      <c r="I400" s="233"/>
    </row>
    <row r="401" spans="1:10" ht="34.200000000000003" x14ac:dyDescent="0.3">
      <c r="A401" s="83" t="s">
        <v>1066</v>
      </c>
      <c r="B401" s="206" t="s">
        <v>937</v>
      </c>
      <c r="C401" s="208"/>
      <c r="D401" s="207"/>
      <c r="E401" s="208"/>
      <c r="F401" s="208"/>
      <c r="G401" s="229">
        <f>G402+G414+G546+G562</f>
        <v>510366232.43000001</v>
      </c>
      <c r="H401" s="229">
        <f>H402+H414+H546+H562</f>
        <v>421819645</v>
      </c>
      <c r="I401" s="229">
        <f>I402+I414+I546+I562</f>
        <v>574364079</v>
      </c>
    </row>
    <row r="402" spans="1:10" ht="22.8" x14ac:dyDescent="0.3">
      <c r="A402" s="83" t="s">
        <v>352</v>
      </c>
      <c r="B402" s="206" t="s">
        <v>937</v>
      </c>
      <c r="C402" s="207" t="s">
        <v>353</v>
      </c>
      <c r="D402" s="207"/>
      <c r="E402" s="208"/>
      <c r="F402" s="208"/>
      <c r="G402" s="229">
        <f>G403+G409</f>
        <v>2552677.86</v>
      </c>
      <c r="H402" s="229">
        <f t="shared" ref="H402:I405" si="91">H403</f>
        <v>1500000</v>
      </c>
      <c r="I402" s="229">
        <f t="shared" si="91"/>
        <v>1500000</v>
      </c>
    </row>
    <row r="403" spans="1:10" ht="68.400000000000006" x14ac:dyDescent="0.3">
      <c r="A403" s="83" t="s">
        <v>379</v>
      </c>
      <c r="B403" s="206" t="s">
        <v>937</v>
      </c>
      <c r="C403" s="207" t="s">
        <v>353</v>
      </c>
      <c r="D403" s="207" t="s">
        <v>380</v>
      </c>
      <c r="E403" s="208"/>
      <c r="F403" s="208"/>
      <c r="G403" s="229">
        <f>G404</f>
        <v>2487300</v>
      </c>
      <c r="H403" s="229">
        <f t="shared" si="91"/>
        <v>1500000</v>
      </c>
      <c r="I403" s="229">
        <f t="shared" si="91"/>
        <v>1500000</v>
      </c>
    </row>
    <row r="404" spans="1:10" ht="24" x14ac:dyDescent="0.3">
      <c r="A404" s="86" t="s">
        <v>420</v>
      </c>
      <c r="B404" s="206" t="s">
        <v>937</v>
      </c>
      <c r="C404" s="210" t="s">
        <v>353</v>
      </c>
      <c r="D404" s="210" t="s">
        <v>380</v>
      </c>
      <c r="E404" s="211" t="s">
        <v>421</v>
      </c>
      <c r="F404" s="211"/>
      <c r="G404" s="230">
        <f>G405</f>
        <v>2487300</v>
      </c>
      <c r="H404" s="230">
        <f t="shared" si="91"/>
        <v>1500000</v>
      </c>
      <c r="I404" s="230">
        <f t="shared" si="91"/>
        <v>1500000</v>
      </c>
    </row>
    <row r="405" spans="1:10" ht="24" x14ac:dyDescent="0.3">
      <c r="A405" s="86" t="s">
        <v>422</v>
      </c>
      <c r="B405" s="206" t="s">
        <v>937</v>
      </c>
      <c r="C405" s="210" t="s">
        <v>353</v>
      </c>
      <c r="D405" s="210" t="s">
        <v>380</v>
      </c>
      <c r="E405" s="211" t="s">
        <v>423</v>
      </c>
      <c r="F405" s="211"/>
      <c r="G405" s="230">
        <f>G406</f>
        <v>2487300</v>
      </c>
      <c r="H405" s="230">
        <f t="shared" si="91"/>
        <v>1500000</v>
      </c>
      <c r="I405" s="230">
        <f t="shared" si="91"/>
        <v>1500000</v>
      </c>
    </row>
    <row r="406" spans="1:10" ht="24" x14ac:dyDescent="0.3">
      <c r="A406" s="86" t="s">
        <v>360</v>
      </c>
      <c r="B406" s="206" t="s">
        <v>937</v>
      </c>
      <c r="C406" s="210" t="s">
        <v>353</v>
      </c>
      <c r="D406" s="210" t="s">
        <v>380</v>
      </c>
      <c r="E406" s="211" t="s">
        <v>424</v>
      </c>
      <c r="F406" s="211"/>
      <c r="G406" s="230">
        <f>G407+G408</f>
        <v>2487300</v>
      </c>
      <c r="H406" s="230">
        <f>H407+H408</f>
        <v>1500000</v>
      </c>
      <c r="I406" s="230">
        <f>I407+I408</f>
        <v>1500000</v>
      </c>
    </row>
    <row r="407" spans="1:10" ht="72" x14ac:dyDescent="0.3">
      <c r="A407" s="86" t="s">
        <v>362</v>
      </c>
      <c r="B407" s="206" t="s">
        <v>937</v>
      </c>
      <c r="C407" s="210" t="s">
        <v>353</v>
      </c>
      <c r="D407" s="210" t="s">
        <v>380</v>
      </c>
      <c r="E407" s="211" t="s">
        <v>424</v>
      </c>
      <c r="F407" s="211">
        <v>100</v>
      </c>
      <c r="G407" s="232">
        <v>2487300</v>
      </c>
      <c r="H407" s="232">
        <v>1500000</v>
      </c>
      <c r="I407" s="232">
        <v>1500000</v>
      </c>
      <c r="J407" s="204"/>
    </row>
    <row r="408" spans="1:10" x14ac:dyDescent="0.3">
      <c r="A408" s="86" t="s">
        <v>425</v>
      </c>
      <c r="B408" s="206" t="s">
        <v>937</v>
      </c>
      <c r="C408" s="210" t="s">
        <v>353</v>
      </c>
      <c r="D408" s="210" t="s">
        <v>380</v>
      </c>
      <c r="E408" s="211" t="s">
        <v>424</v>
      </c>
      <c r="F408" s="211">
        <v>800</v>
      </c>
      <c r="G408" s="232"/>
      <c r="H408" s="232"/>
      <c r="I408" s="232"/>
    </row>
    <row r="409" spans="1:10" x14ac:dyDescent="0.3">
      <c r="A409" s="83" t="s">
        <v>466</v>
      </c>
      <c r="B409" s="206" t="s">
        <v>937</v>
      </c>
      <c r="C409" s="207" t="s">
        <v>353</v>
      </c>
      <c r="D409" s="208">
        <v>13</v>
      </c>
      <c r="E409" s="211"/>
      <c r="F409" s="211"/>
      <c r="G409" s="232">
        <f>G410</f>
        <v>65377.86</v>
      </c>
      <c r="H409" s="232">
        <f t="shared" ref="H409:I409" si="92">H410</f>
        <v>0</v>
      </c>
      <c r="I409" s="232">
        <f t="shared" si="92"/>
        <v>0</v>
      </c>
    </row>
    <row r="410" spans="1:10" ht="36" x14ac:dyDescent="0.3">
      <c r="A410" s="95" t="s">
        <v>520</v>
      </c>
      <c r="B410" s="209" t="s">
        <v>937</v>
      </c>
      <c r="C410" s="219" t="s">
        <v>353</v>
      </c>
      <c r="D410" s="220">
        <v>13</v>
      </c>
      <c r="E410" s="220" t="s">
        <v>521</v>
      </c>
      <c r="F410" s="211"/>
      <c r="G410" s="232">
        <f>G411</f>
        <v>65377.86</v>
      </c>
      <c r="H410" s="232">
        <f t="shared" ref="H410:I410" si="93">H411</f>
        <v>0</v>
      </c>
      <c r="I410" s="232">
        <f t="shared" si="93"/>
        <v>0</v>
      </c>
    </row>
    <row r="411" spans="1:10" ht="24" x14ac:dyDescent="0.3">
      <c r="A411" s="95" t="s">
        <v>522</v>
      </c>
      <c r="B411" s="209" t="s">
        <v>937</v>
      </c>
      <c r="C411" s="219" t="s">
        <v>353</v>
      </c>
      <c r="D411" s="220">
        <v>13</v>
      </c>
      <c r="E411" s="220" t="s">
        <v>523</v>
      </c>
      <c r="F411" s="211"/>
      <c r="G411" s="232">
        <f>G412</f>
        <v>65377.86</v>
      </c>
      <c r="H411" s="232">
        <f t="shared" ref="H411:I411" si="94">H412</f>
        <v>0</v>
      </c>
      <c r="I411" s="232">
        <f t="shared" si="94"/>
        <v>0</v>
      </c>
    </row>
    <row r="412" spans="1:10" ht="24" x14ac:dyDescent="0.3">
      <c r="A412" s="86" t="s">
        <v>1110</v>
      </c>
      <c r="B412" s="206" t="s">
        <v>937</v>
      </c>
      <c r="C412" s="210" t="s">
        <v>353</v>
      </c>
      <c r="D412" s="210">
        <v>13</v>
      </c>
      <c r="E412" s="211" t="s">
        <v>1111</v>
      </c>
      <c r="F412" s="211"/>
      <c r="G412" s="232">
        <f>G413</f>
        <v>65377.86</v>
      </c>
      <c r="H412" s="232">
        <f t="shared" ref="H412:I412" si="95">H413</f>
        <v>0</v>
      </c>
      <c r="I412" s="232">
        <f t="shared" si="95"/>
        <v>0</v>
      </c>
    </row>
    <row r="413" spans="1:10" ht="72" x14ac:dyDescent="0.3">
      <c r="A413" s="86" t="s">
        <v>362</v>
      </c>
      <c r="B413" s="206" t="s">
        <v>937</v>
      </c>
      <c r="C413" s="210" t="s">
        <v>353</v>
      </c>
      <c r="D413" s="210">
        <v>13</v>
      </c>
      <c r="E413" s="211" t="s">
        <v>1111</v>
      </c>
      <c r="F413" s="211" t="s">
        <v>409</v>
      </c>
      <c r="G413" s="232">
        <v>65377.86</v>
      </c>
      <c r="H413" s="232">
        <v>0</v>
      </c>
      <c r="I413" s="232">
        <v>0</v>
      </c>
    </row>
    <row r="414" spans="1:10" x14ac:dyDescent="0.3">
      <c r="A414" s="83" t="s">
        <v>641</v>
      </c>
      <c r="B414" s="206" t="s">
        <v>937</v>
      </c>
      <c r="C414" s="207" t="s">
        <v>642</v>
      </c>
      <c r="D414" s="207" t="s">
        <v>541</v>
      </c>
      <c r="E414" s="208"/>
      <c r="F414" s="208"/>
      <c r="G414" s="229">
        <f>G415+G442+G503+G523</f>
        <v>485993335.95999998</v>
      </c>
      <c r="H414" s="229">
        <f>H415+H442+H503+H523</f>
        <v>406630663</v>
      </c>
      <c r="I414" s="229">
        <f>I415+I442+I503+I523</f>
        <v>559175097</v>
      </c>
    </row>
    <row r="415" spans="1:10" x14ac:dyDescent="0.3">
      <c r="A415" s="83" t="s">
        <v>643</v>
      </c>
      <c r="B415" s="206" t="s">
        <v>937</v>
      </c>
      <c r="C415" s="207" t="s">
        <v>642</v>
      </c>
      <c r="D415" s="207" t="s">
        <v>353</v>
      </c>
      <c r="E415" s="208"/>
      <c r="F415" s="208"/>
      <c r="G415" s="229">
        <f>G416+G440</f>
        <v>79991007</v>
      </c>
      <c r="H415" s="229">
        <f t="shared" ref="G415:I416" si="96">H416</f>
        <v>67295340</v>
      </c>
      <c r="I415" s="229">
        <f t="shared" si="96"/>
        <v>67295340</v>
      </c>
    </row>
    <row r="416" spans="1:10" ht="36" x14ac:dyDescent="0.3">
      <c r="A416" s="86" t="s">
        <v>467</v>
      </c>
      <c r="B416" s="206" t="s">
        <v>937</v>
      </c>
      <c r="C416" s="210" t="s">
        <v>642</v>
      </c>
      <c r="D416" s="210" t="s">
        <v>353</v>
      </c>
      <c r="E416" s="210" t="s">
        <v>469</v>
      </c>
      <c r="F416" s="211"/>
      <c r="G416" s="230">
        <f t="shared" si="96"/>
        <v>79991007</v>
      </c>
      <c r="H416" s="230">
        <f t="shared" si="96"/>
        <v>67295340</v>
      </c>
      <c r="I416" s="230">
        <f t="shared" si="96"/>
        <v>67295340</v>
      </c>
    </row>
    <row r="417" spans="1:9" ht="48" x14ac:dyDescent="0.3">
      <c r="A417" s="86" t="s">
        <v>938</v>
      </c>
      <c r="B417" s="206" t="s">
        <v>937</v>
      </c>
      <c r="C417" s="210" t="s">
        <v>642</v>
      </c>
      <c r="D417" s="210" t="s">
        <v>353</v>
      </c>
      <c r="E417" s="210" t="s">
        <v>645</v>
      </c>
      <c r="F417" s="211"/>
      <c r="G417" s="230">
        <f>G418+G428</f>
        <v>79991007</v>
      </c>
      <c r="H417" s="230">
        <f>H418+H428</f>
        <v>67295340</v>
      </c>
      <c r="I417" s="230">
        <f>I418+I428</f>
        <v>67295340</v>
      </c>
    </row>
    <row r="418" spans="1:9" ht="24" x14ac:dyDescent="0.3">
      <c r="A418" s="86" t="s">
        <v>646</v>
      </c>
      <c r="B418" s="206" t="s">
        <v>937</v>
      </c>
      <c r="C418" s="210" t="s">
        <v>642</v>
      </c>
      <c r="D418" s="210" t="s">
        <v>353</v>
      </c>
      <c r="E418" s="210" t="s">
        <v>647</v>
      </c>
      <c r="F418" s="211"/>
      <c r="G418" s="230">
        <f>G419+G422+G426</f>
        <v>74308231</v>
      </c>
      <c r="H418" s="230">
        <f>H419+H422+H426</f>
        <v>65724662</v>
      </c>
      <c r="I418" s="230">
        <f>I419+I422+I426</f>
        <v>65724662</v>
      </c>
    </row>
    <row r="419" spans="1:9" x14ac:dyDescent="0.3">
      <c r="A419" s="106" t="s">
        <v>648</v>
      </c>
      <c r="B419" s="206" t="s">
        <v>937</v>
      </c>
      <c r="C419" s="210" t="s">
        <v>642</v>
      </c>
      <c r="D419" s="210" t="s">
        <v>353</v>
      </c>
      <c r="E419" s="210" t="s">
        <v>649</v>
      </c>
      <c r="F419" s="211"/>
      <c r="G419" s="230">
        <f>G420+G421</f>
        <v>35637627</v>
      </c>
      <c r="H419" s="230">
        <f>H420+H421</f>
        <v>33334662</v>
      </c>
      <c r="I419" s="230">
        <f>I420+I421</f>
        <v>33334662</v>
      </c>
    </row>
    <row r="420" spans="1:9" ht="72" x14ac:dyDescent="0.3">
      <c r="A420" s="86" t="s">
        <v>362</v>
      </c>
      <c r="B420" s="206" t="s">
        <v>937</v>
      </c>
      <c r="C420" s="210" t="s">
        <v>642</v>
      </c>
      <c r="D420" s="210" t="s">
        <v>353</v>
      </c>
      <c r="E420" s="210" t="s">
        <v>649</v>
      </c>
      <c r="F420" s="211">
        <v>100</v>
      </c>
      <c r="G420" s="230">
        <v>35330516</v>
      </c>
      <c r="H420" s="230">
        <v>33027551</v>
      </c>
      <c r="I420" s="230">
        <v>33027551</v>
      </c>
    </row>
    <row r="421" spans="1:9" ht="36" x14ac:dyDescent="0.3">
      <c r="A421" s="86" t="s">
        <v>373</v>
      </c>
      <c r="B421" s="206" t="s">
        <v>937</v>
      </c>
      <c r="C421" s="210" t="s">
        <v>642</v>
      </c>
      <c r="D421" s="210" t="s">
        <v>353</v>
      </c>
      <c r="E421" s="210" t="s">
        <v>649</v>
      </c>
      <c r="F421" s="211">
        <v>200</v>
      </c>
      <c r="G421" s="232">
        <v>307111</v>
      </c>
      <c r="H421" s="232">
        <v>307111</v>
      </c>
      <c r="I421" s="232">
        <v>307111</v>
      </c>
    </row>
    <row r="422" spans="1:9" ht="36" x14ac:dyDescent="0.3">
      <c r="A422" s="86" t="s">
        <v>518</v>
      </c>
      <c r="B422" s="206" t="s">
        <v>937</v>
      </c>
      <c r="C422" s="210" t="s">
        <v>642</v>
      </c>
      <c r="D422" s="210" t="s">
        <v>353</v>
      </c>
      <c r="E422" s="211" t="s">
        <v>650</v>
      </c>
      <c r="F422" s="211"/>
      <c r="G422" s="230">
        <f>G423+G424+G425</f>
        <v>34558604</v>
      </c>
      <c r="H422" s="230">
        <f>H423+H424+H425</f>
        <v>28278000</v>
      </c>
      <c r="I422" s="230">
        <f>I423+I424+I425</f>
        <v>28278000</v>
      </c>
    </row>
    <row r="423" spans="1:9" ht="72" x14ac:dyDescent="0.3">
      <c r="A423" s="86" t="s">
        <v>362</v>
      </c>
      <c r="B423" s="206" t="s">
        <v>937</v>
      </c>
      <c r="C423" s="210" t="s">
        <v>642</v>
      </c>
      <c r="D423" s="210" t="s">
        <v>353</v>
      </c>
      <c r="E423" s="211" t="s">
        <v>650</v>
      </c>
      <c r="F423" s="211">
        <v>100</v>
      </c>
      <c r="G423" s="232">
        <v>20021000</v>
      </c>
      <c r="H423" s="232">
        <v>20021000</v>
      </c>
      <c r="I423" s="232">
        <v>20021000</v>
      </c>
    </row>
    <row r="424" spans="1:9" ht="36" x14ac:dyDescent="0.3">
      <c r="A424" s="86" t="s">
        <v>373</v>
      </c>
      <c r="B424" s="206" t="s">
        <v>937</v>
      </c>
      <c r="C424" s="210" t="s">
        <v>642</v>
      </c>
      <c r="D424" s="210" t="s">
        <v>353</v>
      </c>
      <c r="E424" s="211" t="s">
        <v>650</v>
      </c>
      <c r="F424" s="211">
        <v>200</v>
      </c>
      <c r="G424" s="231">
        <v>14080604</v>
      </c>
      <c r="H424" s="231">
        <v>7800000</v>
      </c>
      <c r="I424" s="231">
        <v>7800000</v>
      </c>
    </row>
    <row r="425" spans="1:9" x14ac:dyDescent="0.3">
      <c r="A425" s="86" t="s">
        <v>425</v>
      </c>
      <c r="B425" s="206" t="s">
        <v>937</v>
      </c>
      <c r="C425" s="210" t="s">
        <v>642</v>
      </c>
      <c r="D425" s="210" t="s">
        <v>353</v>
      </c>
      <c r="E425" s="211" t="s">
        <v>650</v>
      </c>
      <c r="F425" s="211">
        <v>800</v>
      </c>
      <c r="G425" s="232">
        <v>457000</v>
      </c>
      <c r="H425" s="232">
        <v>457000</v>
      </c>
      <c r="I425" s="232">
        <v>457000</v>
      </c>
    </row>
    <row r="426" spans="1:9" ht="36" x14ac:dyDescent="0.3">
      <c r="A426" s="86" t="s">
        <v>685</v>
      </c>
      <c r="B426" s="206" t="s">
        <v>937</v>
      </c>
      <c r="C426" s="210" t="s">
        <v>642</v>
      </c>
      <c r="D426" s="210" t="s">
        <v>353</v>
      </c>
      <c r="E426" s="211" t="s">
        <v>652</v>
      </c>
      <c r="F426" s="211"/>
      <c r="G426" s="232">
        <f>G427</f>
        <v>4112000</v>
      </c>
      <c r="H426" s="232">
        <f>H427</f>
        <v>4112000</v>
      </c>
      <c r="I426" s="232">
        <f>I427</f>
        <v>4112000</v>
      </c>
    </row>
    <row r="427" spans="1:9" ht="36" x14ac:dyDescent="0.3">
      <c r="A427" s="86" t="s">
        <v>373</v>
      </c>
      <c r="B427" s="206" t="s">
        <v>937</v>
      </c>
      <c r="C427" s="210" t="s">
        <v>642</v>
      </c>
      <c r="D427" s="210" t="s">
        <v>353</v>
      </c>
      <c r="E427" s="211" t="s">
        <v>652</v>
      </c>
      <c r="F427" s="211">
        <v>200</v>
      </c>
      <c r="G427" s="232">
        <v>4112000</v>
      </c>
      <c r="H427" s="232">
        <v>4112000</v>
      </c>
      <c r="I427" s="232">
        <v>4112000</v>
      </c>
    </row>
    <row r="428" spans="1:9" ht="24" x14ac:dyDescent="0.3">
      <c r="A428" s="86" t="s">
        <v>837</v>
      </c>
      <c r="B428" s="206" t="s">
        <v>937</v>
      </c>
      <c r="C428" s="210" t="s">
        <v>642</v>
      </c>
      <c r="D428" s="210" t="s">
        <v>353</v>
      </c>
      <c r="E428" s="211" t="s">
        <v>654</v>
      </c>
      <c r="F428" s="211"/>
      <c r="G428" s="230">
        <f>G434+G432+G436+G438+G429</f>
        <v>5682776</v>
      </c>
      <c r="H428" s="230">
        <f>H434+H432+H436+H438+H429</f>
        <v>1570678</v>
      </c>
      <c r="I428" s="230">
        <f>I434+I432+I436+I438+I429</f>
        <v>1570678</v>
      </c>
    </row>
    <row r="429" spans="1:9" ht="84" x14ac:dyDescent="0.3">
      <c r="A429" s="102" t="s">
        <v>655</v>
      </c>
      <c r="B429" s="206" t="s">
        <v>937</v>
      </c>
      <c r="C429" s="215" t="s">
        <v>642</v>
      </c>
      <c r="D429" s="215" t="s">
        <v>353</v>
      </c>
      <c r="E429" s="216" t="s">
        <v>656</v>
      </c>
      <c r="F429" s="216"/>
      <c r="G429" s="233">
        <f>G430+G431</f>
        <v>2477710</v>
      </c>
      <c r="H429" s="233">
        <f>H430+H431</f>
        <v>1508938</v>
      </c>
      <c r="I429" s="233">
        <f>I430+I431</f>
        <v>1508938</v>
      </c>
    </row>
    <row r="430" spans="1:9" ht="72" x14ac:dyDescent="0.3">
      <c r="A430" s="102" t="s">
        <v>362</v>
      </c>
      <c r="B430" s="206" t="s">
        <v>937</v>
      </c>
      <c r="C430" s="215" t="s">
        <v>642</v>
      </c>
      <c r="D430" s="215" t="s">
        <v>353</v>
      </c>
      <c r="E430" s="216" t="s">
        <v>656</v>
      </c>
      <c r="F430" s="216">
        <v>100</v>
      </c>
      <c r="G430" s="233">
        <v>1979710</v>
      </c>
      <c r="H430" s="233">
        <v>1210938</v>
      </c>
      <c r="I430" s="233">
        <v>1210938</v>
      </c>
    </row>
    <row r="431" spans="1:9" ht="24" x14ac:dyDescent="0.3">
      <c r="A431" s="102" t="s">
        <v>512</v>
      </c>
      <c r="B431" s="206" t="s">
        <v>937</v>
      </c>
      <c r="C431" s="215" t="s">
        <v>642</v>
      </c>
      <c r="D431" s="215" t="s">
        <v>353</v>
      </c>
      <c r="E431" s="216" t="s">
        <v>656</v>
      </c>
      <c r="F431" s="216">
        <v>300</v>
      </c>
      <c r="G431" s="233">
        <v>498000</v>
      </c>
      <c r="H431" s="233">
        <v>298000</v>
      </c>
      <c r="I431" s="233">
        <v>298000</v>
      </c>
    </row>
    <row r="432" spans="1:9" ht="36" x14ac:dyDescent="0.3">
      <c r="A432" s="98" t="s">
        <v>657</v>
      </c>
      <c r="B432" s="206" t="s">
        <v>937</v>
      </c>
      <c r="C432" s="210" t="s">
        <v>642</v>
      </c>
      <c r="D432" s="210" t="s">
        <v>353</v>
      </c>
      <c r="E432" s="211" t="s">
        <v>939</v>
      </c>
      <c r="F432" s="211"/>
      <c r="G432" s="230">
        <f>G433</f>
        <v>4482</v>
      </c>
      <c r="H432" s="230">
        <f>H433</f>
        <v>4482</v>
      </c>
      <c r="I432" s="230">
        <f>I433</f>
        <v>4482</v>
      </c>
    </row>
    <row r="433" spans="1:9" ht="72" x14ac:dyDescent="0.3">
      <c r="A433" s="86" t="s">
        <v>362</v>
      </c>
      <c r="B433" s="206" t="s">
        <v>937</v>
      </c>
      <c r="C433" s="210" t="s">
        <v>642</v>
      </c>
      <c r="D433" s="210" t="s">
        <v>353</v>
      </c>
      <c r="E433" s="211" t="s">
        <v>939</v>
      </c>
      <c r="F433" s="211">
        <v>100</v>
      </c>
      <c r="G433" s="232">
        <v>4482</v>
      </c>
      <c r="H433" s="232">
        <v>4482</v>
      </c>
      <c r="I433" s="232">
        <v>4482</v>
      </c>
    </row>
    <row r="434" spans="1:9" ht="48" x14ac:dyDescent="0.3">
      <c r="A434" s="98" t="s">
        <v>659</v>
      </c>
      <c r="B434" s="206" t="s">
        <v>937</v>
      </c>
      <c r="C434" s="210" t="s">
        <v>642</v>
      </c>
      <c r="D434" s="210" t="s">
        <v>353</v>
      </c>
      <c r="E434" s="211" t="s">
        <v>940</v>
      </c>
      <c r="F434" s="211"/>
      <c r="G434" s="230">
        <f>G435</f>
        <v>57258</v>
      </c>
      <c r="H434" s="230">
        <f>H435</f>
        <v>57258</v>
      </c>
      <c r="I434" s="230">
        <f>I435</f>
        <v>57258</v>
      </c>
    </row>
    <row r="435" spans="1:9" ht="72" x14ac:dyDescent="0.3">
      <c r="A435" s="86" t="s">
        <v>362</v>
      </c>
      <c r="B435" s="206" t="s">
        <v>937</v>
      </c>
      <c r="C435" s="210" t="s">
        <v>642</v>
      </c>
      <c r="D435" s="210" t="s">
        <v>353</v>
      </c>
      <c r="E435" s="211" t="s">
        <v>940</v>
      </c>
      <c r="F435" s="211">
        <v>100</v>
      </c>
      <c r="G435" s="232">
        <v>57258</v>
      </c>
      <c r="H435" s="232">
        <v>57258</v>
      </c>
      <c r="I435" s="232">
        <v>57258</v>
      </c>
    </row>
    <row r="436" spans="1:9" ht="60" x14ac:dyDescent="0.3">
      <c r="A436" s="86" t="s">
        <v>661</v>
      </c>
      <c r="B436" s="206" t="s">
        <v>937</v>
      </c>
      <c r="C436" s="210" t="s">
        <v>642</v>
      </c>
      <c r="D436" s="210" t="s">
        <v>353</v>
      </c>
      <c r="E436" s="225" t="s">
        <v>662</v>
      </c>
      <c r="F436" s="211"/>
      <c r="G436" s="232">
        <f>G437</f>
        <v>2102358</v>
      </c>
      <c r="H436" s="232">
        <f>H437</f>
        <v>0</v>
      </c>
      <c r="I436" s="232">
        <f>I437</f>
        <v>0</v>
      </c>
    </row>
    <row r="437" spans="1:9" ht="36" x14ac:dyDescent="0.3">
      <c r="A437" s="86" t="s">
        <v>373</v>
      </c>
      <c r="B437" s="206" t="s">
        <v>937</v>
      </c>
      <c r="C437" s="210" t="s">
        <v>642</v>
      </c>
      <c r="D437" s="210" t="s">
        <v>353</v>
      </c>
      <c r="E437" s="225" t="s">
        <v>662</v>
      </c>
      <c r="F437" s="211">
        <v>200</v>
      </c>
      <c r="G437" s="231">
        <v>2102358</v>
      </c>
      <c r="H437" s="231">
        <v>0</v>
      </c>
      <c r="I437" s="231">
        <v>0</v>
      </c>
    </row>
    <row r="438" spans="1:9" ht="72" x14ac:dyDescent="0.3">
      <c r="A438" s="86" t="s">
        <v>663</v>
      </c>
      <c r="B438" s="206" t="s">
        <v>937</v>
      </c>
      <c r="C438" s="210" t="s">
        <v>642</v>
      </c>
      <c r="D438" s="210" t="s">
        <v>353</v>
      </c>
      <c r="E438" s="225" t="s">
        <v>664</v>
      </c>
      <c r="F438" s="211"/>
      <c r="G438" s="232">
        <f>G439</f>
        <v>1040968</v>
      </c>
      <c r="H438" s="232">
        <f>H439</f>
        <v>0</v>
      </c>
      <c r="I438" s="232">
        <f>I439</f>
        <v>0</v>
      </c>
    </row>
    <row r="439" spans="1:9" ht="36.75" customHeight="1" x14ac:dyDescent="0.3">
      <c r="A439" s="86" t="s">
        <v>373</v>
      </c>
      <c r="B439" s="206" t="s">
        <v>937</v>
      </c>
      <c r="C439" s="210" t="s">
        <v>642</v>
      </c>
      <c r="D439" s="210" t="s">
        <v>353</v>
      </c>
      <c r="E439" s="225" t="s">
        <v>664</v>
      </c>
      <c r="F439" s="211">
        <v>200</v>
      </c>
      <c r="G439" s="231">
        <v>1040968</v>
      </c>
      <c r="H439" s="231">
        <v>0</v>
      </c>
      <c r="I439" s="231">
        <v>0</v>
      </c>
    </row>
    <row r="440" spans="1:9" ht="0.75" customHeight="1" x14ac:dyDescent="0.3">
      <c r="A440" s="86" t="s">
        <v>941</v>
      </c>
      <c r="B440" s="206" t="s">
        <v>937</v>
      </c>
      <c r="C440" s="210" t="s">
        <v>642</v>
      </c>
      <c r="D440" s="210" t="s">
        <v>353</v>
      </c>
      <c r="E440" s="225" t="s">
        <v>942</v>
      </c>
      <c r="F440" s="211"/>
      <c r="G440" s="231">
        <f>G441</f>
        <v>0</v>
      </c>
      <c r="H440" s="231">
        <f>H441</f>
        <v>0</v>
      </c>
      <c r="I440" s="231">
        <f>I441</f>
        <v>0</v>
      </c>
    </row>
    <row r="441" spans="1:9" ht="0.75" customHeight="1" x14ac:dyDescent="0.3">
      <c r="A441" s="86" t="s">
        <v>567</v>
      </c>
      <c r="B441" s="206" t="s">
        <v>937</v>
      </c>
      <c r="C441" s="210" t="s">
        <v>642</v>
      </c>
      <c r="D441" s="210" t="s">
        <v>353</v>
      </c>
      <c r="E441" s="225" t="s">
        <v>942</v>
      </c>
      <c r="F441" s="211">
        <v>400</v>
      </c>
      <c r="G441" s="231">
        <v>0</v>
      </c>
      <c r="H441" s="231">
        <v>0</v>
      </c>
      <c r="I441" s="231">
        <v>0</v>
      </c>
    </row>
    <row r="442" spans="1:9" x14ac:dyDescent="0.3">
      <c r="A442" s="83" t="s">
        <v>674</v>
      </c>
      <c r="B442" s="206" t="s">
        <v>937</v>
      </c>
      <c r="C442" s="208" t="s">
        <v>642</v>
      </c>
      <c r="D442" s="208" t="s">
        <v>355</v>
      </c>
      <c r="E442" s="208"/>
      <c r="F442" s="208"/>
      <c r="G442" s="229">
        <f>G443+G498+G493</f>
        <v>385204804.38999999</v>
      </c>
      <c r="H442" s="229">
        <f>H443+H498+H493</f>
        <v>318715207</v>
      </c>
      <c r="I442" s="229">
        <f>I443+I498+I493</f>
        <v>470891641</v>
      </c>
    </row>
    <row r="443" spans="1:9" ht="36" x14ac:dyDescent="0.3">
      <c r="A443" s="86" t="s">
        <v>675</v>
      </c>
      <c r="B443" s="206" t="s">
        <v>937</v>
      </c>
      <c r="C443" s="210" t="s">
        <v>642</v>
      </c>
      <c r="D443" s="210" t="s">
        <v>355</v>
      </c>
      <c r="E443" s="210" t="s">
        <v>469</v>
      </c>
      <c r="F443" s="211"/>
      <c r="G443" s="230">
        <f>G444</f>
        <v>385094804.38999999</v>
      </c>
      <c r="H443" s="230">
        <f>H444</f>
        <v>318655207</v>
      </c>
      <c r="I443" s="230">
        <f>I444</f>
        <v>470831641</v>
      </c>
    </row>
    <row r="444" spans="1:9" ht="48" x14ac:dyDescent="0.3">
      <c r="A444" s="86" t="s">
        <v>676</v>
      </c>
      <c r="B444" s="206" t="s">
        <v>937</v>
      </c>
      <c r="C444" s="210" t="s">
        <v>642</v>
      </c>
      <c r="D444" s="210" t="s">
        <v>355</v>
      </c>
      <c r="E444" s="211" t="s">
        <v>645</v>
      </c>
      <c r="F444" s="211"/>
      <c r="G444" s="230">
        <f>G445+G457</f>
        <v>385094804.38999999</v>
      </c>
      <c r="H444" s="230">
        <f>H445+H457</f>
        <v>318655207</v>
      </c>
      <c r="I444" s="230">
        <f>I445+I457</f>
        <v>470831641</v>
      </c>
    </row>
    <row r="445" spans="1:9" ht="24" x14ac:dyDescent="0.3">
      <c r="A445" s="86" t="s">
        <v>678</v>
      </c>
      <c r="B445" s="206" t="s">
        <v>937</v>
      </c>
      <c r="C445" s="210" t="s">
        <v>642</v>
      </c>
      <c r="D445" s="210" t="s">
        <v>355</v>
      </c>
      <c r="E445" s="211" t="s">
        <v>679</v>
      </c>
      <c r="F445" s="211"/>
      <c r="G445" s="230">
        <f>G446+G449+G451+G455</f>
        <v>331266210</v>
      </c>
      <c r="H445" s="230">
        <f>H446+H449+H451+H455</f>
        <v>290333787</v>
      </c>
      <c r="I445" s="230">
        <f>I446+I449+I451+I455</f>
        <v>273047161</v>
      </c>
    </row>
    <row r="446" spans="1:9" x14ac:dyDescent="0.3">
      <c r="A446" s="106" t="s">
        <v>680</v>
      </c>
      <c r="B446" s="206" t="s">
        <v>937</v>
      </c>
      <c r="C446" s="210" t="s">
        <v>642</v>
      </c>
      <c r="D446" s="210" t="s">
        <v>355</v>
      </c>
      <c r="E446" s="211" t="s">
        <v>681</v>
      </c>
      <c r="F446" s="211"/>
      <c r="G446" s="230">
        <f>G447+G448</f>
        <v>262427775</v>
      </c>
      <c r="H446" s="230">
        <f>H447+H448</f>
        <v>245382934</v>
      </c>
      <c r="I446" s="230">
        <f>I447+I448</f>
        <v>229187327</v>
      </c>
    </row>
    <row r="447" spans="1:9" ht="72" x14ac:dyDescent="0.3">
      <c r="A447" s="86" t="s">
        <v>362</v>
      </c>
      <c r="B447" s="206" t="s">
        <v>937</v>
      </c>
      <c r="C447" s="210" t="s">
        <v>642</v>
      </c>
      <c r="D447" s="210" t="s">
        <v>355</v>
      </c>
      <c r="E447" s="211" t="s">
        <v>681</v>
      </c>
      <c r="F447" s="211">
        <v>100</v>
      </c>
      <c r="G447" s="230">
        <v>254891288</v>
      </c>
      <c r="H447" s="230">
        <v>237856275</v>
      </c>
      <c r="I447" s="230">
        <v>221660668</v>
      </c>
    </row>
    <row r="448" spans="1:9" ht="36" x14ac:dyDescent="0.3">
      <c r="A448" s="86" t="s">
        <v>373</v>
      </c>
      <c r="B448" s="206" t="s">
        <v>937</v>
      </c>
      <c r="C448" s="210" t="s">
        <v>642</v>
      </c>
      <c r="D448" s="210" t="s">
        <v>355</v>
      </c>
      <c r="E448" s="211" t="s">
        <v>681</v>
      </c>
      <c r="F448" s="211">
        <v>200</v>
      </c>
      <c r="G448" s="232">
        <v>7536487</v>
      </c>
      <c r="H448" s="232">
        <v>7526659</v>
      </c>
      <c r="I448" s="232">
        <v>7526659</v>
      </c>
    </row>
    <row r="449" spans="1:9" ht="60" x14ac:dyDescent="0.3">
      <c r="A449" s="86" t="s">
        <v>682</v>
      </c>
      <c r="B449" s="206" t="s">
        <v>937</v>
      </c>
      <c r="C449" s="210" t="s">
        <v>642</v>
      </c>
      <c r="D449" s="210" t="s">
        <v>355</v>
      </c>
      <c r="E449" s="211" t="s">
        <v>683</v>
      </c>
      <c r="F449" s="211"/>
      <c r="G449" s="232">
        <f>G450</f>
        <v>22897786</v>
      </c>
      <c r="H449" s="232">
        <f>H450</f>
        <v>13671000</v>
      </c>
      <c r="I449" s="232">
        <f>I450</f>
        <v>13671000</v>
      </c>
    </row>
    <row r="450" spans="1:9" ht="72" x14ac:dyDescent="0.3">
      <c r="A450" s="86" t="s">
        <v>362</v>
      </c>
      <c r="B450" s="206" t="s">
        <v>937</v>
      </c>
      <c r="C450" s="210" t="s">
        <v>642</v>
      </c>
      <c r="D450" s="210" t="s">
        <v>355</v>
      </c>
      <c r="E450" s="211" t="s">
        <v>683</v>
      </c>
      <c r="F450" s="211">
        <v>100</v>
      </c>
      <c r="G450" s="232">
        <v>22897786</v>
      </c>
      <c r="H450" s="232">
        <v>13671000</v>
      </c>
      <c r="I450" s="232">
        <v>13671000</v>
      </c>
    </row>
    <row r="451" spans="1:9" ht="34.5" customHeight="1" x14ac:dyDescent="0.3">
      <c r="A451" s="86" t="s">
        <v>518</v>
      </c>
      <c r="B451" s="206" t="s">
        <v>937</v>
      </c>
      <c r="C451" s="210" t="s">
        <v>642</v>
      </c>
      <c r="D451" s="210" t="s">
        <v>355</v>
      </c>
      <c r="E451" s="211" t="s">
        <v>684</v>
      </c>
      <c r="F451" s="211"/>
      <c r="G451" s="230">
        <f>G453+G454+G452</f>
        <v>45527649</v>
      </c>
      <c r="H451" s="230">
        <f>H453+H454+H452</f>
        <v>30866853</v>
      </c>
      <c r="I451" s="230">
        <f>I453+I454+I452</f>
        <v>29775834</v>
      </c>
    </row>
    <row r="452" spans="1:9" ht="72" x14ac:dyDescent="0.3">
      <c r="A452" s="86" t="s">
        <v>362</v>
      </c>
      <c r="B452" s="206" t="s">
        <v>937</v>
      </c>
      <c r="C452" s="210" t="s">
        <v>642</v>
      </c>
      <c r="D452" s="210" t="s">
        <v>355</v>
      </c>
      <c r="E452" s="211" t="s">
        <v>684</v>
      </c>
      <c r="F452" s="211">
        <v>100</v>
      </c>
      <c r="G452" s="230">
        <v>0</v>
      </c>
      <c r="H452" s="230">
        <v>0</v>
      </c>
      <c r="I452" s="230">
        <v>0</v>
      </c>
    </row>
    <row r="453" spans="1:9" ht="36" x14ac:dyDescent="0.3">
      <c r="A453" s="86" t="s">
        <v>373</v>
      </c>
      <c r="B453" s="206" t="s">
        <v>937</v>
      </c>
      <c r="C453" s="210" t="s">
        <v>642</v>
      </c>
      <c r="D453" s="210" t="s">
        <v>355</v>
      </c>
      <c r="E453" s="211" t="s">
        <v>684</v>
      </c>
      <c r="F453" s="211">
        <v>200</v>
      </c>
      <c r="G453" s="230">
        <v>39967649</v>
      </c>
      <c r="H453" s="230">
        <v>25306853</v>
      </c>
      <c r="I453" s="230">
        <v>24215834</v>
      </c>
    </row>
    <row r="454" spans="1:9" x14ac:dyDescent="0.3">
      <c r="A454" s="86" t="s">
        <v>425</v>
      </c>
      <c r="B454" s="206" t="s">
        <v>937</v>
      </c>
      <c r="C454" s="210" t="s">
        <v>642</v>
      </c>
      <c r="D454" s="210" t="s">
        <v>355</v>
      </c>
      <c r="E454" s="211" t="s">
        <v>684</v>
      </c>
      <c r="F454" s="211">
        <v>800</v>
      </c>
      <c r="G454" s="232">
        <v>5560000</v>
      </c>
      <c r="H454" s="232">
        <v>5560000</v>
      </c>
      <c r="I454" s="232">
        <v>5560000</v>
      </c>
    </row>
    <row r="455" spans="1:9" ht="36" x14ac:dyDescent="0.3">
      <c r="A455" s="86" t="s">
        <v>685</v>
      </c>
      <c r="B455" s="206" t="s">
        <v>937</v>
      </c>
      <c r="C455" s="210" t="s">
        <v>642</v>
      </c>
      <c r="D455" s="210" t="s">
        <v>355</v>
      </c>
      <c r="E455" s="211" t="s">
        <v>686</v>
      </c>
      <c r="F455" s="211"/>
      <c r="G455" s="232">
        <f>G456</f>
        <v>413000</v>
      </c>
      <c r="H455" s="232">
        <f>H456</f>
        <v>413000</v>
      </c>
      <c r="I455" s="232">
        <f>I456</f>
        <v>413000</v>
      </c>
    </row>
    <row r="456" spans="1:9" ht="36" x14ac:dyDescent="0.3">
      <c r="A456" s="86" t="s">
        <v>373</v>
      </c>
      <c r="B456" s="206" t="s">
        <v>937</v>
      </c>
      <c r="C456" s="210" t="s">
        <v>642</v>
      </c>
      <c r="D456" s="210" t="s">
        <v>355</v>
      </c>
      <c r="E456" s="211" t="s">
        <v>686</v>
      </c>
      <c r="F456" s="211">
        <v>200</v>
      </c>
      <c r="G456" s="232">
        <v>413000</v>
      </c>
      <c r="H456" s="232">
        <v>413000</v>
      </c>
      <c r="I456" s="232">
        <v>413000</v>
      </c>
    </row>
    <row r="457" spans="1:9" ht="24" x14ac:dyDescent="0.3">
      <c r="A457" s="86" t="s">
        <v>687</v>
      </c>
      <c r="B457" s="206" t="s">
        <v>937</v>
      </c>
      <c r="C457" s="210" t="s">
        <v>642</v>
      </c>
      <c r="D457" s="210" t="s">
        <v>355</v>
      </c>
      <c r="E457" s="211" t="s">
        <v>688</v>
      </c>
      <c r="F457" s="211"/>
      <c r="G457" s="230">
        <f>G463+G465+G467+G469+G471+G473+G475+G481+G461+G458+G487+G490+G484+G479+G477</f>
        <v>53828594.390000001</v>
      </c>
      <c r="H457" s="230">
        <f t="shared" ref="H457:I457" si="97">H463+H465+H467+H469+H471+H473+H475+H481+H461+H458+H487+H490+H484+H479+H477</f>
        <v>28321420</v>
      </c>
      <c r="I457" s="230">
        <f t="shared" si="97"/>
        <v>197784480</v>
      </c>
    </row>
    <row r="458" spans="1:9" ht="84" x14ac:dyDescent="0.3">
      <c r="A458" s="102" t="s">
        <v>655</v>
      </c>
      <c r="B458" s="206" t="s">
        <v>937</v>
      </c>
      <c r="C458" s="215" t="s">
        <v>642</v>
      </c>
      <c r="D458" s="215" t="s">
        <v>355</v>
      </c>
      <c r="E458" s="216" t="s">
        <v>689</v>
      </c>
      <c r="F458" s="216"/>
      <c r="G458" s="230">
        <f>G459+G460</f>
        <v>15525437</v>
      </c>
      <c r="H458" s="230">
        <f>H459+H460</f>
        <v>9157466</v>
      </c>
      <c r="I458" s="230">
        <f>I459+I460</f>
        <v>9157466</v>
      </c>
    </row>
    <row r="459" spans="1:9" ht="72" x14ac:dyDescent="0.3">
      <c r="A459" s="102" t="s">
        <v>362</v>
      </c>
      <c r="B459" s="206" t="s">
        <v>937</v>
      </c>
      <c r="C459" s="215" t="s">
        <v>642</v>
      </c>
      <c r="D459" s="215" t="s">
        <v>355</v>
      </c>
      <c r="E459" s="216" t="s">
        <v>689</v>
      </c>
      <c r="F459" s="216">
        <v>100</v>
      </c>
      <c r="G459" s="230">
        <v>10462509</v>
      </c>
      <c r="H459" s="230">
        <v>6201466</v>
      </c>
      <c r="I459" s="230">
        <v>6201466</v>
      </c>
    </row>
    <row r="460" spans="1:9" ht="24" x14ac:dyDescent="0.3">
      <c r="A460" s="102" t="s">
        <v>512</v>
      </c>
      <c r="B460" s="206" t="s">
        <v>937</v>
      </c>
      <c r="C460" s="215" t="s">
        <v>642</v>
      </c>
      <c r="D460" s="215" t="s">
        <v>355</v>
      </c>
      <c r="E460" s="216" t="s">
        <v>689</v>
      </c>
      <c r="F460" s="216">
        <v>300</v>
      </c>
      <c r="G460" s="230">
        <v>5062928</v>
      </c>
      <c r="H460" s="230">
        <v>2956000</v>
      </c>
      <c r="I460" s="230">
        <v>2956000</v>
      </c>
    </row>
    <row r="461" spans="1:9" ht="36" x14ac:dyDescent="0.3">
      <c r="A461" s="86" t="s">
        <v>690</v>
      </c>
      <c r="B461" s="206" t="s">
        <v>937</v>
      </c>
      <c r="C461" s="210" t="s">
        <v>642</v>
      </c>
      <c r="D461" s="210" t="s">
        <v>355</v>
      </c>
      <c r="E461" s="210" t="s">
        <v>691</v>
      </c>
      <c r="F461" s="211"/>
      <c r="G461" s="230">
        <f>G462</f>
        <v>3333000</v>
      </c>
      <c r="H461" s="230">
        <f>H462</f>
        <v>3590000</v>
      </c>
      <c r="I461" s="230">
        <f>I462</f>
        <v>3590000</v>
      </c>
    </row>
    <row r="462" spans="1:9" ht="36" x14ac:dyDescent="0.3">
      <c r="A462" s="86" t="s">
        <v>373</v>
      </c>
      <c r="B462" s="206" t="s">
        <v>937</v>
      </c>
      <c r="C462" s="210" t="s">
        <v>642</v>
      </c>
      <c r="D462" s="210" t="s">
        <v>355</v>
      </c>
      <c r="E462" s="210" t="s">
        <v>691</v>
      </c>
      <c r="F462" s="211">
        <v>200</v>
      </c>
      <c r="G462" s="230">
        <v>3333000</v>
      </c>
      <c r="H462" s="230">
        <v>3590000</v>
      </c>
      <c r="I462" s="230">
        <v>3590000</v>
      </c>
    </row>
    <row r="463" spans="1:9" ht="36" x14ac:dyDescent="0.3">
      <c r="A463" s="98" t="s">
        <v>657</v>
      </c>
      <c r="B463" s="206" t="s">
        <v>937</v>
      </c>
      <c r="C463" s="210" t="s">
        <v>642</v>
      </c>
      <c r="D463" s="210" t="s">
        <v>355</v>
      </c>
      <c r="E463" s="211" t="s">
        <v>692</v>
      </c>
      <c r="F463" s="211"/>
      <c r="G463" s="232">
        <f>G464</f>
        <v>41855</v>
      </c>
      <c r="H463" s="232">
        <f>H464</f>
        <v>41855</v>
      </c>
      <c r="I463" s="232">
        <f>I464</f>
        <v>41855</v>
      </c>
    </row>
    <row r="464" spans="1:9" ht="72" x14ac:dyDescent="0.3">
      <c r="A464" s="86" t="s">
        <v>362</v>
      </c>
      <c r="B464" s="206" t="s">
        <v>937</v>
      </c>
      <c r="C464" s="210" t="s">
        <v>642</v>
      </c>
      <c r="D464" s="210" t="s">
        <v>355</v>
      </c>
      <c r="E464" s="211" t="s">
        <v>692</v>
      </c>
      <c r="F464" s="211">
        <v>100</v>
      </c>
      <c r="G464" s="232">
        <v>41855</v>
      </c>
      <c r="H464" s="232">
        <v>41855</v>
      </c>
      <c r="I464" s="232">
        <v>41855</v>
      </c>
    </row>
    <row r="465" spans="1:9" ht="48" x14ac:dyDescent="0.3">
      <c r="A465" s="98" t="s">
        <v>659</v>
      </c>
      <c r="B465" s="206" t="s">
        <v>937</v>
      </c>
      <c r="C465" s="210" t="s">
        <v>642</v>
      </c>
      <c r="D465" s="210" t="s">
        <v>355</v>
      </c>
      <c r="E465" s="211" t="s">
        <v>693</v>
      </c>
      <c r="F465" s="211"/>
      <c r="G465" s="232">
        <f>G466</f>
        <v>767514</v>
      </c>
      <c r="H465" s="232">
        <f>H466</f>
        <v>767514</v>
      </c>
      <c r="I465" s="232">
        <f>I466</f>
        <v>767514</v>
      </c>
    </row>
    <row r="466" spans="1:9" ht="72" x14ac:dyDescent="0.3">
      <c r="A466" s="86" t="s">
        <v>362</v>
      </c>
      <c r="B466" s="206" t="s">
        <v>937</v>
      </c>
      <c r="C466" s="210" t="s">
        <v>642</v>
      </c>
      <c r="D466" s="210" t="s">
        <v>355</v>
      </c>
      <c r="E466" s="211" t="s">
        <v>693</v>
      </c>
      <c r="F466" s="211">
        <v>100</v>
      </c>
      <c r="G466" s="232">
        <v>767514</v>
      </c>
      <c r="H466" s="232">
        <v>767514</v>
      </c>
      <c r="I466" s="232">
        <v>767514</v>
      </c>
    </row>
    <row r="467" spans="1:9" ht="60" x14ac:dyDescent="0.3">
      <c r="A467" s="86" t="s">
        <v>694</v>
      </c>
      <c r="B467" s="206" t="s">
        <v>937</v>
      </c>
      <c r="C467" s="210" t="s">
        <v>642</v>
      </c>
      <c r="D467" s="210" t="s">
        <v>355</v>
      </c>
      <c r="E467" s="211" t="s">
        <v>695</v>
      </c>
      <c r="F467" s="211"/>
      <c r="G467" s="232">
        <f>G468</f>
        <v>345185</v>
      </c>
      <c r="H467" s="232">
        <f>H468</f>
        <v>739264</v>
      </c>
      <c r="I467" s="232">
        <f>I468</f>
        <v>739264</v>
      </c>
    </row>
    <row r="468" spans="1:9" ht="36" x14ac:dyDescent="0.3">
      <c r="A468" s="86" t="s">
        <v>373</v>
      </c>
      <c r="B468" s="206" t="s">
        <v>937</v>
      </c>
      <c r="C468" s="210" t="s">
        <v>642</v>
      </c>
      <c r="D468" s="210" t="s">
        <v>355</v>
      </c>
      <c r="E468" s="211" t="s">
        <v>695</v>
      </c>
      <c r="F468" s="211">
        <v>200</v>
      </c>
      <c r="G468" s="232">
        <v>345185</v>
      </c>
      <c r="H468" s="232">
        <v>739264</v>
      </c>
      <c r="I468" s="232">
        <v>739264</v>
      </c>
    </row>
    <row r="469" spans="1:9" ht="60" x14ac:dyDescent="0.3">
      <c r="A469" s="86" t="s">
        <v>696</v>
      </c>
      <c r="B469" s="206" t="s">
        <v>937</v>
      </c>
      <c r="C469" s="210" t="s">
        <v>642</v>
      </c>
      <c r="D469" s="210" t="s">
        <v>355</v>
      </c>
      <c r="E469" s="211" t="s">
        <v>697</v>
      </c>
      <c r="F469" s="211"/>
      <c r="G469" s="232">
        <f>G470</f>
        <v>847147</v>
      </c>
      <c r="H469" s="232">
        <f>H470</f>
        <v>1814288</v>
      </c>
      <c r="I469" s="232">
        <f>I470</f>
        <v>1814288</v>
      </c>
    </row>
    <row r="470" spans="1:9" ht="36" x14ac:dyDescent="0.3">
      <c r="A470" s="86" t="s">
        <v>373</v>
      </c>
      <c r="B470" s="206" t="s">
        <v>937</v>
      </c>
      <c r="C470" s="210" t="s">
        <v>642</v>
      </c>
      <c r="D470" s="210" t="s">
        <v>355</v>
      </c>
      <c r="E470" s="211" t="s">
        <v>697</v>
      </c>
      <c r="F470" s="211">
        <v>200</v>
      </c>
      <c r="G470" s="232">
        <v>847147</v>
      </c>
      <c r="H470" s="232">
        <v>1814288</v>
      </c>
      <c r="I470" s="232">
        <v>1814288</v>
      </c>
    </row>
    <row r="471" spans="1:9" ht="84" x14ac:dyDescent="0.3">
      <c r="A471" s="98" t="s">
        <v>698</v>
      </c>
      <c r="B471" s="206" t="s">
        <v>937</v>
      </c>
      <c r="C471" s="210" t="s">
        <v>642</v>
      </c>
      <c r="D471" s="210" t="s">
        <v>355</v>
      </c>
      <c r="E471" s="211" t="s">
        <v>699</v>
      </c>
      <c r="F471" s="211"/>
      <c r="G471" s="232">
        <f>G472</f>
        <v>300660</v>
      </c>
      <c r="H471" s="232">
        <f>H472</f>
        <v>416860</v>
      </c>
      <c r="I471" s="232">
        <f>I472</f>
        <v>416860</v>
      </c>
    </row>
    <row r="472" spans="1:9" ht="36" x14ac:dyDescent="0.3">
      <c r="A472" s="86" t="s">
        <v>373</v>
      </c>
      <c r="B472" s="206" t="s">
        <v>937</v>
      </c>
      <c r="C472" s="210" t="s">
        <v>642</v>
      </c>
      <c r="D472" s="210" t="s">
        <v>355</v>
      </c>
      <c r="E472" s="211" t="s">
        <v>699</v>
      </c>
      <c r="F472" s="211">
        <v>200</v>
      </c>
      <c r="G472" s="232">
        <v>300660</v>
      </c>
      <c r="H472" s="232">
        <v>416860</v>
      </c>
      <c r="I472" s="232">
        <v>416860</v>
      </c>
    </row>
    <row r="473" spans="1:9" ht="72" x14ac:dyDescent="0.3">
      <c r="A473" s="98" t="s">
        <v>700</v>
      </c>
      <c r="B473" s="206" t="s">
        <v>937</v>
      </c>
      <c r="C473" s="210" t="s">
        <v>642</v>
      </c>
      <c r="D473" s="210" t="s">
        <v>355</v>
      </c>
      <c r="E473" s="211" t="s">
        <v>701</v>
      </c>
      <c r="F473" s="211"/>
      <c r="G473" s="232">
        <f>G474</f>
        <v>1234942.3899999999</v>
      </c>
      <c r="H473" s="232">
        <f>H474</f>
        <v>4086740</v>
      </c>
      <c r="I473" s="232">
        <f>I474</f>
        <v>4086740</v>
      </c>
    </row>
    <row r="474" spans="1:9" ht="36" x14ac:dyDescent="0.3">
      <c r="A474" s="86" t="s">
        <v>373</v>
      </c>
      <c r="B474" s="206" t="s">
        <v>937</v>
      </c>
      <c r="C474" s="210" t="s">
        <v>642</v>
      </c>
      <c r="D474" s="210" t="s">
        <v>355</v>
      </c>
      <c r="E474" s="211" t="s">
        <v>701</v>
      </c>
      <c r="F474" s="211">
        <v>200</v>
      </c>
      <c r="G474" s="232">
        <v>1234942.3899999999</v>
      </c>
      <c r="H474" s="232">
        <v>4086740</v>
      </c>
      <c r="I474" s="232">
        <v>4086740</v>
      </c>
    </row>
    <row r="475" spans="1:9" ht="60" x14ac:dyDescent="0.3">
      <c r="A475" s="86" t="s">
        <v>702</v>
      </c>
      <c r="B475" s="206" t="s">
        <v>937</v>
      </c>
      <c r="C475" s="210" t="s">
        <v>642</v>
      </c>
      <c r="D475" s="210" t="s">
        <v>355</v>
      </c>
      <c r="E475" s="211" t="s">
        <v>703</v>
      </c>
      <c r="F475" s="211"/>
      <c r="G475" s="232">
        <f>G476</f>
        <v>5628195</v>
      </c>
      <c r="H475" s="232">
        <f>H476</f>
        <v>5343181</v>
      </c>
      <c r="I475" s="232">
        <f>I476</f>
        <v>5195038</v>
      </c>
    </row>
    <row r="476" spans="1:9" ht="36" x14ac:dyDescent="0.3">
      <c r="A476" s="86" t="s">
        <v>373</v>
      </c>
      <c r="B476" s="206" t="s">
        <v>937</v>
      </c>
      <c r="C476" s="210" t="s">
        <v>642</v>
      </c>
      <c r="D476" s="210" t="s">
        <v>355</v>
      </c>
      <c r="E476" s="211" t="s">
        <v>703</v>
      </c>
      <c r="F476" s="211">
        <v>200</v>
      </c>
      <c r="G476" s="232">
        <v>5628195</v>
      </c>
      <c r="H476" s="232">
        <v>5343181</v>
      </c>
      <c r="I476" s="232">
        <v>5195038</v>
      </c>
    </row>
    <row r="477" spans="1:9" ht="125.25" customHeight="1" x14ac:dyDescent="0.3">
      <c r="A477" s="86" t="s">
        <v>1112</v>
      </c>
      <c r="B477" s="206" t="s">
        <v>937</v>
      </c>
      <c r="C477" s="210" t="s">
        <v>642</v>
      </c>
      <c r="D477" s="210" t="s">
        <v>355</v>
      </c>
      <c r="E477" s="211" t="s">
        <v>1113</v>
      </c>
      <c r="F477" s="211"/>
      <c r="G477" s="232">
        <f>G478</f>
        <v>364560</v>
      </c>
      <c r="H477" s="232">
        <f t="shared" ref="H477:I477" si="98">H478</f>
        <v>0</v>
      </c>
      <c r="I477" s="232">
        <f t="shared" si="98"/>
        <v>0</v>
      </c>
    </row>
    <row r="478" spans="1:9" ht="77.25" customHeight="1" x14ac:dyDescent="0.3">
      <c r="A478" s="86" t="s">
        <v>362</v>
      </c>
      <c r="B478" s="206" t="s">
        <v>937</v>
      </c>
      <c r="C478" s="210" t="s">
        <v>642</v>
      </c>
      <c r="D478" s="210" t="s">
        <v>355</v>
      </c>
      <c r="E478" s="211" t="s">
        <v>1113</v>
      </c>
      <c r="F478" s="211">
        <v>100</v>
      </c>
      <c r="G478" s="232">
        <v>364560</v>
      </c>
      <c r="H478" s="232">
        <v>0</v>
      </c>
      <c r="I478" s="232">
        <v>0</v>
      </c>
    </row>
    <row r="479" spans="1:9" ht="24" x14ac:dyDescent="0.3">
      <c r="A479" s="86" t="s">
        <v>1067</v>
      </c>
      <c r="B479" s="206" t="s">
        <v>937</v>
      </c>
      <c r="C479" s="210" t="s">
        <v>642</v>
      </c>
      <c r="D479" s="210" t="s">
        <v>355</v>
      </c>
      <c r="E479" s="211" t="s">
        <v>1055</v>
      </c>
      <c r="F479" s="211"/>
      <c r="G479" s="239">
        <f>G480</f>
        <v>0</v>
      </c>
      <c r="H479" s="239">
        <f t="shared" ref="H479:I479" si="99">H480</f>
        <v>0</v>
      </c>
      <c r="I479" s="239">
        <f t="shared" si="99"/>
        <v>169119643</v>
      </c>
    </row>
    <row r="480" spans="1:9" ht="36" x14ac:dyDescent="0.3">
      <c r="A480" s="86" t="s">
        <v>373</v>
      </c>
      <c r="B480" s="206" t="s">
        <v>937</v>
      </c>
      <c r="C480" s="210" t="s">
        <v>642</v>
      </c>
      <c r="D480" s="210" t="s">
        <v>355</v>
      </c>
      <c r="E480" s="211" t="s">
        <v>1055</v>
      </c>
      <c r="F480" s="211">
        <v>200</v>
      </c>
      <c r="G480" s="239"/>
      <c r="H480" s="240"/>
      <c r="I480" s="240">
        <v>169119643</v>
      </c>
    </row>
    <row r="481" spans="1:9" x14ac:dyDescent="0.3">
      <c r="A481" s="86" t="s">
        <v>704</v>
      </c>
      <c r="B481" s="206" t="s">
        <v>937</v>
      </c>
      <c r="C481" s="210" t="s">
        <v>642</v>
      </c>
      <c r="D481" s="210" t="s">
        <v>355</v>
      </c>
      <c r="E481" s="225" t="s">
        <v>705</v>
      </c>
      <c r="F481" s="211"/>
      <c r="G481" s="232">
        <f t="shared" ref="G481:I482" si="100">G482</f>
        <v>17474521</v>
      </c>
      <c r="H481" s="232">
        <f t="shared" si="100"/>
        <v>0</v>
      </c>
      <c r="I481" s="232">
        <f t="shared" si="100"/>
        <v>0</v>
      </c>
    </row>
    <row r="482" spans="1:9" ht="156" x14ac:dyDescent="0.3">
      <c r="A482" s="86" t="s">
        <v>943</v>
      </c>
      <c r="B482" s="206" t="s">
        <v>937</v>
      </c>
      <c r="C482" s="210" t="s">
        <v>642</v>
      </c>
      <c r="D482" s="210" t="s">
        <v>355</v>
      </c>
      <c r="E482" s="225" t="s">
        <v>707</v>
      </c>
      <c r="F482" s="211"/>
      <c r="G482" s="232">
        <f t="shared" si="100"/>
        <v>17474521</v>
      </c>
      <c r="H482" s="232">
        <f t="shared" si="100"/>
        <v>0</v>
      </c>
      <c r="I482" s="232">
        <f t="shared" si="100"/>
        <v>0</v>
      </c>
    </row>
    <row r="483" spans="1:9" ht="36" x14ac:dyDescent="0.3">
      <c r="A483" s="86" t="s">
        <v>373</v>
      </c>
      <c r="B483" s="206" t="s">
        <v>937</v>
      </c>
      <c r="C483" s="210" t="s">
        <v>642</v>
      </c>
      <c r="D483" s="210" t="s">
        <v>355</v>
      </c>
      <c r="E483" s="225" t="s">
        <v>707</v>
      </c>
      <c r="F483" s="211">
        <v>200</v>
      </c>
      <c r="G483" s="232">
        <v>17474521</v>
      </c>
      <c r="H483" s="232">
        <v>0</v>
      </c>
      <c r="I483" s="232">
        <v>0</v>
      </c>
    </row>
    <row r="484" spans="1:9" ht="24" x14ac:dyDescent="0.3">
      <c r="A484" s="86" t="s">
        <v>708</v>
      </c>
      <c r="B484" s="206" t="s">
        <v>937</v>
      </c>
      <c r="C484" s="210" t="s">
        <v>642</v>
      </c>
      <c r="D484" s="210" t="s">
        <v>355</v>
      </c>
      <c r="E484" s="225" t="s">
        <v>709</v>
      </c>
      <c r="F484" s="211"/>
      <c r="G484" s="232">
        <f t="shared" ref="G484:I485" si="101">G485</f>
        <v>1334126</v>
      </c>
      <c r="H484" s="232">
        <f t="shared" si="101"/>
        <v>0</v>
      </c>
      <c r="I484" s="232">
        <f t="shared" si="101"/>
        <v>0</v>
      </c>
    </row>
    <row r="485" spans="1:9" ht="72" x14ac:dyDescent="0.3">
      <c r="A485" s="86" t="s">
        <v>944</v>
      </c>
      <c r="B485" s="206" t="s">
        <v>937</v>
      </c>
      <c r="C485" s="210" t="s">
        <v>642</v>
      </c>
      <c r="D485" s="210" t="s">
        <v>355</v>
      </c>
      <c r="E485" s="225" t="s">
        <v>711</v>
      </c>
      <c r="F485" s="211"/>
      <c r="G485" s="232">
        <f t="shared" si="101"/>
        <v>1334126</v>
      </c>
      <c r="H485" s="232">
        <f t="shared" si="101"/>
        <v>0</v>
      </c>
      <c r="I485" s="232">
        <f t="shared" si="101"/>
        <v>0</v>
      </c>
    </row>
    <row r="486" spans="1:9" ht="36" x14ac:dyDescent="0.3">
      <c r="A486" s="86" t="s">
        <v>373</v>
      </c>
      <c r="B486" s="206" t="s">
        <v>937</v>
      </c>
      <c r="C486" s="210" t="s">
        <v>642</v>
      </c>
      <c r="D486" s="210" t="s">
        <v>355</v>
      </c>
      <c r="E486" s="225" t="s">
        <v>711</v>
      </c>
      <c r="F486" s="211">
        <v>200</v>
      </c>
      <c r="G486" s="232">
        <v>1334126</v>
      </c>
      <c r="H486" s="232">
        <v>0</v>
      </c>
      <c r="I486" s="232">
        <v>0</v>
      </c>
    </row>
    <row r="487" spans="1:9" ht="24" x14ac:dyDescent="0.3">
      <c r="A487" s="86" t="s">
        <v>712</v>
      </c>
      <c r="B487" s="206" t="s">
        <v>937</v>
      </c>
      <c r="C487" s="210" t="s">
        <v>642</v>
      </c>
      <c r="D487" s="210" t="s">
        <v>355</v>
      </c>
      <c r="E487" s="225" t="s">
        <v>713</v>
      </c>
      <c r="F487" s="211"/>
      <c r="G487" s="232">
        <f t="shared" ref="G487:I488" si="102">G488</f>
        <v>4267200</v>
      </c>
      <c r="H487" s="232">
        <f t="shared" si="102"/>
        <v>0</v>
      </c>
      <c r="I487" s="232">
        <f t="shared" si="102"/>
        <v>0</v>
      </c>
    </row>
    <row r="488" spans="1:9" ht="96" x14ac:dyDescent="0.3">
      <c r="A488" s="86" t="s">
        <v>714</v>
      </c>
      <c r="B488" s="206" t="s">
        <v>937</v>
      </c>
      <c r="C488" s="210" t="s">
        <v>642</v>
      </c>
      <c r="D488" s="210" t="s">
        <v>355</v>
      </c>
      <c r="E488" s="225" t="s">
        <v>715</v>
      </c>
      <c r="F488" s="211"/>
      <c r="G488" s="232">
        <f t="shared" si="102"/>
        <v>4267200</v>
      </c>
      <c r="H488" s="232">
        <f t="shared" si="102"/>
        <v>0</v>
      </c>
      <c r="I488" s="232">
        <f t="shared" si="102"/>
        <v>0</v>
      </c>
    </row>
    <row r="489" spans="1:9" ht="36" x14ac:dyDescent="0.3">
      <c r="A489" s="86" t="s">
        <v>373</v>
      </c>
      <c r="B489" s="206" t="s">
        <v>937</v>
      </c>
      <c r="C489" s="210" t="s">
        <v>642</v>
      </c>
      <c r="D489" s="210" t="s">
        <v>355</v>
      </c>
      <c r="E489" s="225" t="s">
        <v>715</v>
      </c>
      <c r="F489" s="211">
        <v>200</v>
      </c>
      <c r="G489" s="231">
        <v>4267200</v>
      </c>
      <c r="H489" s="232">
        <v>0</v>
      </c>
      <c r="I489" s="232">
        <v>0</v>
      </c>
    </row>
    <row r="490" spans="1:9" ht="24" x14ac:dyDescent="0.3">
      <c r="A490" s="111" t="s">
        <v>716</v>
      </c>
      <c r="B490" s="206" t="s">
        <v>937</v>
      </c>
      <c r="C490" s="210" t="s">
        <v>642</v>
      </c>
      <c r="D490" s="210" t="s">
        <v>355</v>
      </c>
      <c r="E490" s="225" t="s">
        <v>717</v>
      </c>
      <c r="F490" s="211"/>
      <c r="G490" s="231">
        <f>G491</f>
        <v>2364252</v>
      </c>
      <c r="H490" s="231">
        <f t="shared" ref="G490:I491" si="103">H491</f>
        <v>2364252</v>
      </c>
      <c r="I490" s="231">
        <f t="shared" si="103"/>
        <v>2855812</v>
      </c>
    </row>
    <row r="491" spans="1:9" ht="60" x14ac:dyDescent="0.3">
      <c r="A491" s="86" t="s">
        <v>718</v>
      </c>
      <c r="B491" s="206" t="s">
        <v>937</v>
      </c>
      <c r="C491" s="210" t="s">
        <v>642</v>
      </c>
      <c r="D491" s="210" t="s">
        <v>355</v>
      </c>
      <c r="E491" s="225" t="s">
        <v>719</v>
      </c>
      <c r="F491" s="211"/>
      <c r="G491" s="231">
        <f t="shared" si="103"/>
        <v>2364252</v>
      </c>
      <c r="H491" s="231">
        <f t="shared" si="103"/>
        <v>2364252</v>
      </c>
      <c r="I491" s="231">
        <f t="shared" si="103"/>
        <v>2855812</v>
      </c>
    </row>
    <row r="492" spans="1:9" ht="72" x14ac:dyDescent="0.3">
      <c r="A492" s="86" t="s">
        <v>362</v>
      </c>
      <c r="B492" s="206" t="s">
        <v>937</v>
      </c>
      <c r="C492" s="210" t="s">
        <v>642</v>
      </c>
      <c r="D492" s="210" t="s">
        <v>355</v>
      </c>
      <c r="E492" s="225" t="s">
        <v>719</v>
      </c>
      <c r="F492" s="211">
        <v>100</v>
      </c>
      <c r="G492" s="231">
        <v>2364252</v>
      </c>
      <c r="H492" s="232">
        <v>2364252</v>
      </c>
      <c r="I492" s="232">
        <v>2855812</v>
      </c>
    </row>
    <row r="493" spans="1:9" ht="60" x14ac:dyDescent="0.3">
      <c r="A493" s="86" t="s">
        <v>498</v>
      </c>
      <c r="B493" s="206" t="s">
        <v>937</v>
      </c>
      <c r="C493" s="210" t="s">
        <v>642</v>
      </c>
      <c r="D493" s="210" t="s">
        <v>355</v>
      </c>
      <c r="E493" s="211" t="s">
        <v>499</v>
      </c>
      <c r="F493" s="211"/>
      <c r="G493" s="230">
        <f>G494</f>
        <v>50000</v>
      </c>
      <c r="H493" s="230">
        <f t="shared" ref="H493:I496" si="104">H494</f>
        <v>0</v>
      </c>
      <c r="I493" s="230">
        <f t="shared" si="104"/>
        <v>0</v>
      </c>
    </row>
    <row r="494" spans="1:9" ht="36" x14ac:dyDescent="0.3">
      <c r="A494" s="86" t="s">
        <v>500</v>
      </c>
      <c r="B494" s="206" t="s">
        <v>937</v>
      </c>
      <c r="C494" s="210" t="s">
        <v>642</v>
      </c>
      <c r="D494" s="210" t="s">
        <v>355</v>
      </c>
      <c r="E494" s="211" t="s">
        <v>501</v>
      </c>
      <c r="F494" s="211"/>
      <c r="G494" s="230">
        <f>G495</f>
        <v>50000</v>
      </c>
      <c r="H494" s="230">
        <f t="shared" si="104"/>
        <v>0</v>
      </c>
      <c r="I494" s="230">
        <f t="shared" si="104"/>
        <v>0</v>
      </c>
    </row>
    <row r="495" spans="1:9" ht="36" x14ac:dyDescent="0.3">
      <c r="A495" s="86" t="s">
        <v>502</v>
      </c>
      <c r="B495" s="206" t="s">
        <v>937</v>
      </c>
      <c r="C495" s="210" t="s">
        <v>642</v>
      </c>
      <c r="D495" s="210" t="s">
        <v>355</v>
      </c>
      <c r="E495" s="211" t="s">
        <v>503</v>
      </c>
      <c r="F495" s="211"/>
      <c r="G495" s="230">
        <f>G496</f>
        <v>50000</v>
      </c>
      <c r="H495" s="230">
        <f t="shared" si="104"/>
        <v>0</v>
      </c>
      <c r="I495" s="230">
        <f t="shared" si="104"/>
        <v>0</v>
      </c>
    </row>
    <row r="496" spans="1:9" ht="36" x14ac:dyDescent="0.3">
      <c r="A496" s="86" t="s">
        <v>504</v>
      </c>
      <c r="B496" s="206" t="s">
        <v>937</v>
      </c>
      <c r="C496" s="210" t="s">
        <v>642</v>
      </c>
      <c r="D496" s="210" t="s">
        <v>355</v>
      </c>
      <c r="E496" s="211" t="s">
        <v>505</v>
      </c>
      <c r="F496" s="211"/>
      <c r="G496" s="230">
        <f>G497</f>
        <v>50000</v>
      </c>
      <c r="H496" s="230">
        <f t="shared" si="104"/>
        <v>0</v>
      </c>
      <c r="I496" s="230">
        <f t="shared" si="104"/>
        <v>0</v>
      </c>
    </row>
    <row r="497" spans="1:9" ht="36" x14ac:dyDescent="0.3">
      <c r="A497" s="86" t="s">
        <v>373</v>
      </c>
      <c r="B497" s="206" t="s">
        <v>937</v>
      </c>
      <c r="C497" s="210" t="s">
        <v>642</v>
      </c>
      <c r="D497" s="210" t="s">
        <v>355</v>
      </c>
      <c r="E497" s="211" t="s">
        <v>505</v>
      </c>
      <c r="F497" s="211">
        <v>200</v>
      </c>
      <c r="G497" s="230">
        <v>50000</v>
      </c>
      <c r="H497" s="230">
        <v>0</v>
      </c>
      <c r="I497" s="230">
        <v>0</v>
      </c>
    </row>
    <row r="498" spans="1:9" ht="36" x14ac:dyDescent="0.3">
      <c r="A498" s="86" t="s">
        <v>412</v>
      </c>
      <c r="B498" s="206" t="s">
        <v>937</v>
      </c>
      <c r="C498" s="210" t="s">
        <v>642</v>
      </c>
      <c r="D498" s="210" t="s">
        <v>355</v>
      </c>
      <c r="E498" s="211" t="s">
        <v>413</v>
      </c>
      <c r="F498" s="211"/>
      <c r="G498" s="232">
        <f>G499</f>
        <v>60000</v>
      </c>
      <c r="H498" s="232">
        <f t="shared" ref="H498:I501" si="105">H499</f>
        <v>60000</v>
      </c>
      <c r="I498" s="232">
        <f t="shared" si="105"/>
        <v>60000</v>
      </c>
    </row>
    <row r="499" spans="1:9" ht="48" x14ac:dyDescent="0.3">
      <c r="A499" s="86" t="s">
        <v>720</v>
      </c>
      <c r="B499" s="206" t="s">
        <v>937</v>
      </c>
      <c r="C499" s="210" t="s">
        <v>642</v>
      </c>
      <c r="D499" s="210" t="s">
        <v>355</v>
      </c>
      <c r="E499" s="211" t="s">
        <v>721</v>
      </c>
      <c r="F499" s="211"/>
      <c r="G499" s="230">
        <f>G500</f>
        <v>60000</v>
      </c>
      <c r="H499" s="230">
        <f t="shared" si="105"/>
        <v>60000</v>
      </c>
      <c r="I499" s="230">
        <f t="shared" si="105"/>
        <v>60000</v>
      </c>
    </row>
    <row r="500" spans="1:9" ht="48" x14ac:dyDescent="0.3">
      <c r="A500" s="86" t="s">
        <v>722</v>
      </c>
      <c r="B500" s="206" t="s">
        <v>937</v>
      </c>
      <c r="C500" s="210" t="s">
        <v>642</v>
      </c>
      <c r="D500" s="210" t="s">
        <v>355</v>
      </c>
      <c r="E500" s="211" t="s">
        <v>723</v>
      </c>
      <c r="F500" s="211"/>
      <c r="G500" s="230">
        <f>G501</f>
        <v>60000</v>
      </c>
      <c r="H500" s="230">
        <f t="shared" si="105"/>
        <v>60000</v>
      </c>
      <c r="I500" s="230">
        <f t="shared" si="105"/>
        <v>60000</v>
      </c>
    </row>
    <row r="501" spans="1:9" ht="24" x14ac:dyDescent="0.3">
      <c r="A501" s="86" t="s">
        <v>724</v>
      </c>
      <c r="B501" s="206" t="s">
        <v>937</v>
      </c>
      <c r="C501" s="210" t="s">
        <v>642</v>
      </c>
      <c r="D501" s="210" t="s">
        <v>355</v>
      </c>
      <c r="E501" s="211" t="s">
        <v>725</v>
      </c>
      <c r="F501" s="211"/>
      <c r="G501" s="230">
        <f>G502</f>
        <v>60000</v>
      </c>
      <c r="H501" s="230">
        <f t="shared" si="105"/>
        <v>60000</v>
      </c>
      <c r="I501" s="230">
        <f t="shared" si="105"/>
        <v>60000</v>
      </c>
    </row>
    <row r="502" spans="1:9" ht="36" x14ac:dyDescent="0.3">
      <c r="A502" s="86" t="s">
        <v>373</v>
      </c>
      <c r="B502" s="206" t="s">
        <v>937</v>
      </c>
      <c r="C502" s="210" t="s">
        <v>642</v>
      </c>
      <c r="D502" s="210" t="s">
        <v>355</v>
      </c>
      <c r="E502" s="211" t="s">
        <v>725</v>
      </c>
      <c r="F502" s="211">
        <v>200</v>
      </c>
      <c r="G502" s="232">
        <v>60000</v>
      </c>
      <c r="H502" s="232">
        <v>60000</v>
      </c>
      <c r="I502" s="232">
        <v>60000</v>
      </c>
    </row>
    <row r="503" spans="1:9" x14ac:dyDescent="0.3">
      <c r="A503" s="83" t="s">
        <v>726</v>
      </c>
      <c r="B503" s="206" t="s">
        <v>937</v>
      </c>
      <c r="C503" s="207" t="s">
        <v>642</v>
      </c>
      <c r="D503" s="207" t="s">
        <v>364</v>
      </c>
      <c r="E503" s="208"/>
      <c r="F503" s="208"/>
      <c r="G503" s="234">
        <f t="shared" ref="G503:I503" si="106">G504</f>
        <v>13786445</v>
      </c>
      <c r="H503" s="234">
        <f t="shared" si="106"/>
        <v>12729207</v>
      </c>
      <c r="I503" s="234">
        <f t="shared" si="106"/>
        <v>13097207</v>
      </c>
    </row>
    <row r="504" spans="1:9" ht="36" x14ac:dyDescent="0.3">
      <c r="A504" s="86" t="s">
        <v>467</v>
      </c>
      <c r="B504" s="206" t="s">
        <v>937</v>
      </c>
      <c r="C504" s="210" t="s">
        <v>642</v>
      </c>
      <c r="D504" s="210" t="s">
        <v>364</v>
      </c>
      <c r="E504" s="210" t="s">
        <v>469</v>
      </c>
      <c r="F504" s="211"/>
      <c r="G504" s="230">
        <f>G509+G505</f>
        <v>13786445</v>
      </c>
      <c r="H504" s="230">
        <f t="shared" ref="H504:I504" si="107">H509+H505</f>
        <v>12729207</v>
      </c>
      <c r="I504" s="230">
        <f t="shared" si="107"/>
        <v>13097207</v>
      </c>
    </row>
    <row r="505" spans="1:9" ht="48" x14ac:dyDescent="0.3">
      <c r="A505" s="87" t="s">
        <v>676</v>
      </c>
      <c r="B505" s="206" t="s">
        <v>937</v>
      </c>
      <c r="C505" s="210" t="s">
        <v>642</v>
      </c>
      <c r="D505" s="210" t="s">
        <v>364</v>
      </c>
      <c r="E505" s="211" t="s">
        <v>677</v>
      </c>
      <c r="F505" s="211"/>
      <c r="G505" s="236">
        <f>G506</f>
        <v>2596000</v>
      </c>
      <c r="H505" s="236">
        <f t="shared" ref="H505:I507" si="108">H506</f>
        <v>2596000</v>
      </c>
      <c r="I505" s="236">
        <f t="shared" si="108"/>
        <v>2596000</v>
      </c>
    </row>
    <row r="506" spans="1:9" ht="24" x14ac:dyDescent="0.3">
      <c r="A506" s="87" t="s">
        <v>678</v>
      </c>
      <c r="B506" s="206" t="s">
        <v>937</v>
      </c>
      <c r="C506" s="210" t="s">
        <v>642</v>
      </c>
      <c r="D506" s="210" t="s">
        <v>364</v>
      </c>
      <c r="E506" s="211" t="s">
        <v>679</v>
      </c>
      <c r="F506" s="211"/>
      <c r="G506" s="236">
        <f>G507</f>
        <v>2596000</v>
      </c>
      <c r="H506" s="236">
        <f t="shared" si="108"/>
        <v>2596000</v>
      </c>
      <c r="I506" s="236">
        <f t="shared" si="108"/>
        <v>2596000</v>
      </c>
    </row>
    <row r="507" spans="1:9" ht="132" x14ac:dyDescent="0.3">
      <c r="A507" s="89" t="s">
        <v>680</v>
      </c>
      <c r="B507" s="206" t="s">
        <v>937</v>
      </c>
      <c r="C507" s="210" t="s">
        <v>642</v>
      </c>
      <c r="D507" s="210" t="s">
        <v>364</v>
      </c>
      <c r="E507" s="211" t="s">
        <v>681</v>
      </c>
      <c r="F507" s="211"/>
      <c r="G507" s="236">
        <f>G508</f>
        <v>2596000</v>
      </c>
      <c r="H507" s="236">
        <f t="shared" si="108"/>
        <v>2596000</v>
      </c>
      <c r="I507" s="236">
        <f t="shared" si="108"/>
        <v>2596000</v>
      </c>
    </row>
    <row r="508" spans="1:9" ht="72" x14ac:dyDescent="0.3">
      <c r="A508" s="86" t="s">
        <v>362</v>
      </c>
      <c r="B508" s="206" t="s">
        <v>937</v>
      </c>
      <c r="C508" s="210" t="s">
        <v>642</v>
      </c>
      <c r="D508" s="210" t="s">
        <v>364</v>
      </c>
      <c r="E508" s="211" t="s">
        <v>681</v>
      </c>
      <c r="F508" s="211">
        <v>100</v>
      </c>
      <c r="G508" s="236">
        <v>2596000</v>
      </c>
      <c r="H508" s="236">
        <v>2596000</v>
      </c>
      <c r="I508" s="236">
        <v>2596000</v>
      </c>
    </row>
    <row r="509" spans="1:9" ht="36" x14ac:dyDescent="0.3">
      <c r="A509" s="86" t="s">
        <v>727</v>
      </c>
      <c r="B509" s="206" t="s">
        <v>937</v>
      </c>
      <c r="C509" s="210" t="s">
        <v>642</v>
      </c>
      <c r="D509" s="210" t="s">
        <v>364</v>
      </c>
      <c r="E509" s="211" t="s">
        <v>728</v>
      </c>
      <c r="F509" s="211"/>
      <c r="G509" s="230">
        <f>G513+G519+G510</f>
        <v>11190445</v>
      </c>
      <c r="H509" s="230">
        <f>H513+H519</f>
        <v>10133207</v>
      </c>
      <c r="I509" s="230">
        <f>I513+I519</f>
        <v>10501207</v>
      </c>
    </row>
    <row r="510" spans="1:9" ht="24" x14ac:dyDescent="0.3">
      <c r="A510" s="86" t="s">
        <v>708</v>
      </c>
      <c r="B510" s="206" t="s">
        <v>937</v>
      </c>
      <c r="C510" s="210" t="s">
        <v>642</v>
      </c>
      <c r="D510" s="210" t="s">
        <v>364</v>
      </c>
      <c r="E510" s="211" t="s">
        <v>729</v>
      </c>
      <c r="F510" s="211"/>
      <c r="G510" s="230">
        <f t="shared" ref="G510:I510" si="109">G511</f>
        <v>361961</v>
      </c>
      <c r="H510" s="230">
        <f t="shared" si="109"/>
        <v>0</v>
      </c>
      <c r="I510" s="230">
        <f t="shared" si="109"/>
        <v>0</v>
      </c>
    </row>
    <row r="511" spans="1:9" ht="96" x14ac:dyDescent="0.3">
      <c r="A511" s="86" t="s">
        <v>730</v>
      </c>
      <c r="B511" s="206" t="s">
        <v>937</v>
      </c>
      <c r="C511" s="210" t="s">
        <v>642</v>
      </c>
      <c r="D511" s="210" t="s">
        <v>364</v>
      </c>
      <c r="E511" s="211" t="s">
        <v>731</v>
      </c>
      <c r="F511" s="211"/>
      <c r="G511" s="230">
        <f>G512</f>
        <v>361961</v>
      </c>
      <c r="H511" s="230">
        <f>H512</f>
        <v>0</v>
      </c>
      <c r="I511" s="230">
        <f>I512</f>
        <v>0</v>
      </c>
    </row>
    <row r="512" spans="1:9" ht="36" x14ac:dyDescent="0.3">
      <c r="A512" s="86" t="s">
        <v>373</v>
      </c>
      <c r="B512" s="206" t="s">
        <v>937</v>
      </c>
      <c r="C512" s="210" t="s">
        <v>642</v>
      </c>
      <c r="D512" s="210" t="s">
        <v>364</v>
      </c>
      <c r="E512" s="211" t="s">
        <v>731</v>
      </c>
      <c r="F512" s="211">
        <v>200</v>
      </c>
      <c r="G512" s="230">
        <v>361961</v>
      </c>
      <c r="H512" s="230">
        <v>0</v>
      </c>
      <c r="I512" s="230">
        <v>0</v>
      </c>
    </row>
    <row r="513" spans="1:9" ht="24" x14ac:dyDescent="0.3">
      <c r="A513" s="86" t="s">
        <v>732</v>
      </c>
      <c r="B513" s="206" t="s">
        <v>937</v>
      </c>
      <c r="C513" s="210" t="s">
        <v>642</v>
      </c>
      <c r="D513" s="210" t="s">
        <v>364</v>
      </c>
      <c r="E513" s="211" t="s">
        <v>733</v>
      </c>
      <c r="F513" s="211"/>
      <c r="G513" s="230">
        <f>G516+G514</f>
        <v>4227734</v>
      </c>
      <c r="H513" s="230">
        <f>H516+H514</f>
        <v>2776607</v>
      </c>
      <c r="I513" s="230">
        <f>I516+I514</f>
        <v>2405557</v>
      </c>
    </row>
    <row r="514" spans="1:9" ht="84" x14ac:dyDescent="0.3">
      <c r="A514" s="102" t="s">
        <v>655</v>
      </c>
      <c r="B514" s="206" t="s">
        <v>937</v>
      </c>
      <c r="C514" s="215" t="s">
        <v>642</v>
      </c>
      <c r="D514" s="215" t="s">
        <v>364</v>
      </c>
      <c r="E514" s="216" t="s">
        <v>734</v>
      </c>
      <c r="F514" s="216"/>
      <c r="G514" s="230">
        <f>G515</f>
        <v>522234</v>
      </c>
      <c r="H514" s="230">
        <f>H515</f>
        <v>281207</v>
      </c>
      <c r="I514" s="230">
        <f>I515</f>
        <v>281207</v>
      </c>
    </row>
    <row r="515" spans="1:9" ht="36" x14ac:dyDescent="0.3">
      <c r="A515" s="102" t="s">
        <v>735</v>
      </c>
      <c r="B515" s="206" t="s">
        <v>937</v>
      </c>
      <c r="C515" s="215" t="s">
        <v>642</v>
      </c>
      <c r="D515" s="215" t="s">
        <v>364</v>
      </c>
      <c r="E515" s="216" t="s">
        <v>734</v>
      </c>
      <c r="F515" s="216">
        <v>600</v>
      </c>
      <c r="G515" s="230">
        <v>522234</v>
      </c>
      <c r="H515" s="230">
        <v>281207</v>
      </c>
      <c r="I515" s="230">
        <v>281207</v>
      </c>
    </row>
    <row r="516" spans="1:9" ht="36" x14ac:dyDescent="0.3">
      <c r="A516" s="86" t="s">
        <v>518</v>
      </c>
      <c r="B516" s="206" t="s">
        <v>937</v>
      </c>
      <c r="C516" s="210" t="s">
        <v>642</v>
      </c>
      <c r="D516" s="210" t="s">
        <v>364</v>
      </c>
      <c r="E516" s="211" t="s">
        <v>736</v>
      </c>
      <c r="F516" s="211"/>
      <c r="G516" s="230">
        <f>G518+G517</f>
        <v>3705500</v>
      </c>
      <c r="H516" s="230">
        <f t="shared" ref="H516:I516" si="110">H518+H517</f>
        <v>2495400</v>
      </c>
      <c r="I516" s="230">
        <f t="shared" si="110"/>
        <v>2124350</v>
      </c>
    </row>
    <row r="517" spans="1:9" ht="36" x14ac:dyDescent="0.3">
      <c r="A517" s="86" t="s">
        <v>373</v>
      </c>
      <c r="B517" s="206" t="s">
        <v>937</v>
      </c>
      <c r="C517" s="210" t="s">
        <v>642</v>
      </c>
      <c r="D517" s="210" t="s">
        <v>364</v>
      </c>
      <c r="E517" s="211" t="s">
        <v>736</v>
      </c>
      <c r="F517" s="211">
        <v>200</v>
      </c>
      <c r="G517" s="230">
        <v>400000</v>
      </c>
      <c r="H517" s="230"/>
      <c r="I517" s="230"/>
    </row>
    <row r="518" spans="1:9" ht="36" x14ac:dyDescent="0.3">
      <c r="A518" s="86" t="s">
        <v>735</v>
      </c>
      <c r="B518" s="206" t="s">
        <v>937</v>
      </c>
      <c r="C518" s="210" t="s">
        <v>642</v>
      </c>
      <c r="D518" s="210" t="s">
        <v>364</v>
      </c>
      <c r="E518" s="211" t="s">
        <v>736</v>
      </c>
      <c r="F518" s="211">
        <v>600</v>
      </c>
      <c r="G518" s="232">
        <v>3305500</v>
      </c>
      <c r="H518" s="232">
        <v>2495400</v>
      </c>
      <c r="I518" s="232">
        <v>2124350</v>
      </c>
    </row>
    <row r="519" spans="1:9" ht="48" x14ac:dyDescent="0.3">
      <c r="A519" s="102" t="s">
        <v>737</v>
      </c>
      <c r="B519" s="206" t="s">
        <v>937</v>
      </c>
      <c r="C519" s="215" t="s">
        <v>642</v>
      </c>
      <c r="D519" s="215" t="s">
        <v>364</v>
      </c>
      <c r="E519" s="216" t="s">
        <v>738</v>
      </c>
      <c r="F519" s="216"/>
      <c r="G519" s="232">
        <f t="shared" ref="G519:I519" si="111">G520</f>
        <v>6600750</v>
      </c>
      <c r="H519" s="232">
        <f t="shared" si="111"/>
        <v>7356600</v>
      </c>
      <c r="I519" s="232">
        <f t="shared" si="111"/>
        <v>8095650</v>
      </c>
    </row>
    <row r="520" spans="1:9" ht="48" x14ac:dyDescent="0.3">
      <c r="A520" s="102" t="s">
        <v>739</v>
      </c>
      <c r="B520" s="206" t="s">
        <v>937</v>
      </c>
      <c r="C520" s="215" t="s">
        <v>642</v>
      </c>
      <c r="D520" s="215" t="s">
        <v>364</v>
      </c>
      <c r="E520" s="216" t="s">
        <v>740</v>
      </c>
      <c r="F520" s="216"/>
      <c r="G520" s="241">
        <f>G521+G522</f>
        <v>6600750</v>
      </c>
      <c r="H520" s="241">
        <f t="shared" ref="H520:I520" si="112">H521+H522</f>
        <v>7356600</v>
      </c>
      <c r="I520" s="241">
        <f t="shared" si="112"/>
        <v>8095650</v>
      </c>
    </row>
    <row r="521" spans="1:9" ht="36" x14ac:dyDescent="0.3">
      <c r="A521" s="102" t="s">
        <v>735</v>
      </c>
      <c r="B521" s="206" t="s">
        <v>937</v>
      </c>
      <c r="C521" s="215" t="s">
        <v>642</v>
      </c>
      <c r="D521" s="215" t="s">
        <v>364</v>
      </c>
      <c r="E521" s="216" t="s">
        <v>740</v>
      </c>
      <c r="F521" s="216">
        <v>600</v>
      </c>
      <c r="G521" s="241">
        <v>6549750</v>
      </c>
      <c r="H521" s="241">
        <v>7299600</v>
      </c>
      <c r="I521" s="241">
        <v>8032650</v>
      </c>
    </row>
    <row r="522" spans="1:9" x14ac:dyDescent="0.3">
      <c r="A522" s="87" t="s">
        <v>425</v>
      </c>
      <c r="B522" s="206" t="s">
        <v>937</v>
      </c>
      <c r="C522" s="215" t="s">
        <v>642</v>
      </c>
      <c r="D522" s="215" t="s">
        <v>364</v>
      </c>
      <c r="E522" s="216" t="s">
        <v>740</v>
      </c>
      <c r="F522" s="216">
        <v>800</v>
      </c>
      <c r="G522" s="241">
        <v>51000</v>
      </c>
      <c r="H522" s="241">
        <v>57000</v>
      </c>
      <c r="I522" s="241">
        <v>63000</v>
      </c>
    </row>
    <row r="523" spans="1:9" x14ac:dyDescent="0.3">
      <c r="A523" s="83" t="s">
        <v>751</v>
      </c>
      <c r="B523" s="206" t="s">
        <v>937</v>
      </c>
      <c r="C523" s="210" t="s">
        <v>642</v>
      </c>
      <c r="D523" s="210" t="s">
        <v>586</v>
      </c>
      <c r="E523" s="211" t="s">
        <v>688</v>
      </c>
      <c r="F523" s="211"/>
      <c r="G523" s="229">
        <f>G524+G535</f>
        <v>7011079.5700000003</v>
      </c>
      <c r="H523" s="229">
        <f>H524+H535</f>
        <v>7890909</v>
      </c>
      <c r="I523" s="229">
        <f>I524+I535</f>
        <v>7890909</v>
      </c>
    </row>
    <row r="524" spans="1:9" ht="36" x14ac:dyDescent="0.3">
      <c r="A524" s="86" t="s">
        <v>467</v>
      </c>
      <c r="B524" s="206" t="s">
        <v>937</v>
      </c>
      <c r="C524" s="210" t="s">
        <v>642</v>
      </c>
      <c r="D524" s="210" t="s">
        <v>586</v>
      </c>
      <c r="E524" s="211" t="s">
        <v>1102</v>
      </c>
      <c r="F524" s="211"/>
      <c r="G524" s="230">
        <f>G525+G531</f>
        <v>4149000</v>
      </c>
      <c r="H524" s="230">
        <f t="shared" ref="G524:I525" si="113">H525</f>
        <v>3371000</v>
      </c>
      <c r="I524" s="230">
        <f t="shared" si="113"/>
        <v>3371000</v>
      </c>
    </row>
    <row r="525" spans="1:9" ht="48" x14ac:dyDescent="0.3">
      <c r="A525" s="86" t="s">
        <v>470</v>
      </c>
      <c r="B525" s="206" t="s">
        <v>937</v>
      </c>
      <c r="C525" s="210" t="s">
        <v>642</v>
      </c>
      <c r="D525" s="210" t="s">
        <v>586</v>
      </c>
      <c r="E525" s="211" t="s">
        <v>1102</v>
      </c>
      <c r="F525" s="211">
        <v>200</v>
      </c>
      <c r="G525" s="230">
        <f t="shared" si="113"/>
        <v>4029000</v>
      </c>
      <c r="H525" s="230">
        <f t="shared" si="113"/>
        <v>3371000</v>
      </c>
      <c r="I525" s="230">
        <f t="shared" si="113"/>
        <v>3371000</v>
      </c>
    </row>
    <row r="526" spans="1:9" ht="48" x14ac:dyDescent="0.3">
      <c r="A526" s="86" t="s">
        <v>753</v>
      </c>
      <c r="B526" s="209" t="s">
        <v>883</v>
      </c>
      <c r="C526" s="210" t="s">
        <v>642</v>
      </c>
      <c r="D526" s="210" t="s">
        <v>586</v>
      </c>
      <c r="E526" s="210" t="s">
        <v>743</v>
      </c>
      <c r="F526" s="211"/>
      <c r="G526" s="230">
        <f>+G527</f>
        <v>4029000</v>
      </c>
      <c r="H526" s="230">
        <f>+H527</f>
        <v>3371000</v>
      </c>
      <c r="I526" s="230">
        <f>+I527</f>
        <v>3371000</v>
      </c>
    </row>
    <row r="527" spans="1:9" ht="36" x14ac:dyDescent="0.3">
      <c r="A527" s="86" t="s">
        <v>518</v>
      </c>
      <c r="B527" s="206" t="s">
        <v>937</v>
      </c>
      <c r="C527" s="210" t="s">
        <v>642</v>
      </c>
      <c r="D527" s="210" t="s">
        <v>586</v>
      </c>
      <c r="E527" s="211" t="s">
        <v>743</v>
      </c>
      <c r="F527" s="211"/>
      <c r="G527" s="230">
        <f>G528+G529+G530</f>
        <v>4029000</v>
      </c>
      <c r="H527" s="230">
        <f>H528+H529+H530</f>
        <v>3371000</v>
      </c>
      <c r="I527" s="230">
        <f>I528+I529+I530</f>
        <v>3371000</v>
      </c>
    </row>
    <row r="528" spans="1:9" ht="72" x14ac:dyDescent="0.3">
      <c r="A528" s="86" t="s">
        <v>362</v>
      </c>
      <c r="B528" s="209" t="s">
        <v>883</v>
      </c>
      <c r="C528" s="210" t="s">
        <v>642</v>
      </c>
      <c r="D528" s="210" t="s">
        <v>586</v>
      </c>
      <c r="E528" s="210" t="s">
        <v>756</v>
      </c>
      <c r="F528" s="211"/>
      <c r="G528" s="230">
        <v>3184000</v>
      </c>
      <c r="H528" s="230">
        <v>2864000</v>
      </c>
      <c r="I528" s="230">
        <v>2864000</v>
      </c>
    </row>
    <row r="529" spans="1:9" ht="36" x14ac:dyDescent="0.3">
      <c r="A529" s="86" t="s">
        <v>373</v>
      </c>
      <c r="B529" s="206" t="s">
        <v>937</v>
      </c>
      <c r="C529" s="210" t="s">
        <v>642</v>
      </c>
      <c r="D529" s="210" t="s">
        <v>586</v>
      </c>
      <c r="E529" s="211" t="s">
        <v>756</v>
      </c>
      <c r="F529" s="211"/>
      <c r="G529" s="230">
        <v>838000</v>
      </c>
      <c r="H529" s="230">
        <v>500000</v>
      </c>
      <c r="I529" s="230">
        <v>500000</v>
      </c>
    </row>
    <row r="530" spans="1:9" x14ac:dyDescent="0.3">
      <c r="A530" s="86" t="s">
        <v>425</v>
      </c>
      <c r="B530" s="209" t="s">
        <v>883</v>
      </c>
      <c r="C530" s="210" t="s">
        <v>642</v>
      </c>
      <c r="D530" s="210" t="s">
        <v>586</v>
      </c>
      <c r="E530" s="210" t="s">
        <v>758</v>
      </c>
      <c r="F530" s="211"/>
      <c r="G530" s="232">
        <v>7000</v>
      </c>
      <c r="H530" s="232">
        <v>7000</v>
      </c>
      <c r="I530" s="232">
        <v>7000</v>
      </c>
    </row>
    <row r="531" spans="1:9" ht="48" x14ac:dyDescent="0.3">
      <c r="A531" s="86" t="s">
        <v>676</v>
      </c>
      <c r="B531" s="206" t="s">
        <v>937</v>
      </c>
      <c r="C531" s="210" t="s">
        <v>642</v>
      </c>
      <c r="D531" s="210" t="s">
        <v>586</v>
      </c>
      <c r="E531" s="211" t="s">
        <v>758</v>
      </c>
      <c r="F531" s="211"/>
      <c r="G531" s="232">
        <f>G532</f>
        <v>120000</v>
      </c>
      <c r="H531" s="232"/>
      <c r="I531" s="232"/>
    </row>
    <row r="532" spans="1:9" ht="24" x14ac:dyDescent="0.3">
      <c r="A532" s="87" t="s">
        <v>687</v>
      </c>
      <c r="B532" s="209" t="s">
        <v>883</v>
      </c>
      <c r="C532" s="210" t="s">
        <v>642</v>
      </c>
      <c r="D532" s="210" t="s">
        <v>586</v>
      </c>
      <c r="E532" s="210" t="s">
        <v>762</v>
      </c>
      <c r="F532" s="211"/>
      <c r="G532" s="232">
        <f>G533</f>
        <v>120000</v>
      </c>
      <c r="H532" s="232"/>
      <c r="I532" s="232"/>
    </row>
    <row r="533" spans="1:9" ht="24" x14ac:dyDescent="0.3">
      <c r="A533" s="86" t="s">
        <v>1103</v>
      </c>
      <c r="B533" s="209" t="s">
        <v>883</v>
      </c>
      <c r="C533" s="210" t="s">
        <v>642</v>
      </c>
      <c r="D533" s="210" t="s">
        <v>586</v>
      </c>
      <c r="E533" s="210" t="s">
        <v>762</v>
      </c>
      <c r="F533" s="211">
        <v>300</v>
      </c>
      <c r="G533" s="232">
        <f>G534</f>
        <v>120000</v>
      </c>
      <c r="H533" s="232"/>
      <c r="I533" s="232"/>
    </row>
    <row r="534" spans="1:9" ht="36" x14ac:dyDescent="0.3">
      <c r="A534" s="86" t="s">
        <v>373</v>
      </c>
      <c r="B534" s="206" t="s">
        <v>937</v>
      </c>
      <c r="C534" s="210" t="s">
        <v>642</v>
      </c>
      <c r="D534" s="210" t="s">
        <v>586</v>
      </c>
      <c r="E534" s="211" t="s">
        <v>762</v>
      </c>
      <c r="F534" s="211"/>
      <c r="G534" s="232">
        <v>120000</v>
      </c>
      <c r="H534" s="232"/>
      <c r="I534" s="232"/>
    </row>
    <row r="535" spans="1:9" ht="72" x14ac:dyDescent="0.3">
      <c r="A535" s="86" t="s">
        <v>742</v>
      </c>
      <c r="B535" s="206" t="s">
        <v>937</v>
      </c>
      <c r="C535" s="210" t="s">
        <v>642</v>
      </c>
      <c r="D535" s="210" t="s">
        <v>586</v>
      </c>
      <c r="E535" s="211" t="s">
        <v>762</v>
      </c>
      <c r="F535" s="211">
        <v>200</v>
      </c>
      <c r="G535" s="232">
        <f t="shared" ref="G535:I536" si="114">G536</f>
        <v>2862079.57</v>
      </c>
      <c r="H535" s="232">
        <f t="shared" si="114"/>
        <v>4519909</v>
      </c>
      <c r="I535" s="232">
        <f t="shared" si="114"/>
        <v>4519909</v>
      </c>
    </row>
    <row r="536" spans="1:9" ht="120" x14ac:dyDescent="0.3">
      <c r="A536" s="86" t="s">
        <v>755</v>
      </c>
      <c r="B536" s="209" t="s">
        <v>883</v>
      </c>
      <c r="C536" s="210" t="s">
        <v>642</v>
      </c>
      <c r="D536" s="210" t="s">
        <v>586</v>
      </c>
      <c r="E536" s="210" t="s">
        <v>763</v>
      </c>
      <c r="F536" s="211"/>
      <c r="G536" s="232">
        <f t="shared" si="114"/>
        <v>2862079.57</v>
      </c>
      <c r="H536" s="232">
        <f t="shared" si="114"/>
        <v>4519909</v>
      </c>
      <c r="I536" s="232">
        <f t="shared" si="114"/>
        <v>4519909</v>
      </c>
    </row>
    <row r="537" spans="1:9" ht="36" x14ac:dyDescent="0.3">
      <c r="A537" s="86" t="s">
        <v>757</v>
      </c>
      <c r="B537" s="209" t="s">
        <v>883</v>
      </c>
      <c r="C537" s="210" t="s">
        <v>642</v>
      </c>
      <c r="D537" s="210" t="s">
        <v>586</v>
      </c>
      <c r="E537" s="210" t="s">
        <v>763</v>
      </c>
      <c r="F537" s="211">
        <v>300</v>
      </c>
      <c r="G537" s="232">
        <f>G538+G542+G544</f>
        <v>2862079.57</v>
      </c>
      <c r="H537" s="232">
        <f>H538+H542+H544</f>
        <v>4519909</v>
      </c>
      <c r="I537" s="232">
        <f>I538+I542+I544</f>
        <v>4519909</v>
      </c>
    </row>
    <row r="538" spans="1:9" ht="36" x14ac:dyDescent="0.3">
      <c r="A538" s="86" t="s">
        <v>759</v>
      </c>
      <c r="B538" s="206" t="s">
        <v>937</v>
      </c>
      <c r="C538" s="210" t="s">
        <v>642</v>
      </c>
      <c r="D538" s="210" t="s">
        <v>586</v>
      </c>
      <c r="E538" s="211" t="s">
        <v>763</v>
      </c>
      <c r="F538" s="211"/>
      <c r="G538" s="232">
        <f>G539+G540+G541</f>
        <v>1907359.5699999998</v>
      </c>
      <c r="H538" s="232">
        <f>H539+H540+H541</f>
        <v>4037000</v>
      </c>
      <c r="I538" s="232">
        <f>I539+I540+I541</f>
        <v>4037000</v>
      </c>
    </row>
    <row r="539" spans="1:9" ht="72" x14ac:dyDescent="0.3">
      <c r="A539" s="86" t="s">
        <v>362</v>
      </c>
      <c r="B539" s="206" t="s">
        <v>937</v>
      </c>
      <c r="C539" s="210" t="s">
        <v>642</v>
      </c>
      <c r="D539" s="210" t="s">
        <v>586</v>
      </c>
      <c r="E539" s="211" t="s">
        <v>763</v>
      </c>
      <c r="F539" s="211">
        <v>200</v>
      </c>
      <c r="G539" s="232">
        <v>1137000</v>
      </c>
      <c r="H539" s="232">
        <v>2827000</v>
      </c>
      <c r="I539" s="232">
        <v>2827000</v>
      </c>
    </row>
    <row r="540" spans="1:9" ht="36" x14ac:dyDescent="0.3">
      <c r="A540" s="86" t="s">
        <v>373</v>
      </c>
      <c r="B540" s="206" t="s">
        <v>937</v>
      </c>
      <c r="C540" s="210" t="s">
        <v>642</v>
      </c>
      <c r="D540" s="210" t="s">
        <v>586</v>
      </c>
      <c r="E540" s="211" t="s">
        <v>760</v>
      </c>
      <c r="F540" s="211"/>
      <c r="G540" s="232">
        <v>560359.56999999995</v>
      </c>
      <c r="H540" s="232">
        <v>1000000</v>
      </c>
      <c r="I540" s="232">
        <v>1000000</v>
      </c>
    </row>
    <row r="541" spans="1:9" x14ac:dyDescent="0.3">
      <c r="A541" s="86" t="s">
        <v>425</v>
      </c>
      <c r="B541" s="206" t="s">
        <v>937</v>
      </c>
      <c r="C541" s="210" t="s">
        <v>642</v>
      </c>
      <c r="D541" s="210" t="s">
        <v>586</v>
      </c>
      <c r="E541" s="211" t="s">
        <v>760</v>
      </c>
      <c r="F541" s="211">
        <v>100</v>
      </c>
      <c r="G541" s="232">
        <v>210000</v>
      </c>
      <c r="H541" s="232">
        <v>210000</v>
      </c>
      <c r="I541" s="232">
        <v>210000</v>
      </c>
    </row>
    <row r="542" spans="1:9" ht="48" x14ac:dyDescent="0.3">
      <c r="A542" s="86" t="s">
        <v>918</v>
      </c>
      <c r="B542" s="206" t="s">
        <v>937</v>
      </c>
      <c r="C542" s="210" t="s">
        <v>642</v>
      </c>
      <c r="D542" s="210" t="s">
        <v>586</v>
      </c>
      <c r="E542" s="211" t="s">
        <v>760</v>
      </c>
      <c r="F542" s="211">
        <v>200</v>
      </c>
      <c r="G542" s="232">
        <f>G543</f>
        <v>324605</v>
      </c>
      <c r="H542" s="232">
        <v>0</v>
      </c>
      <c r="I542" s="232">
        <v>0</v>
      </c>
    </row>
    <row r="543" spans="1:9" ht="36" x14ac:dyDescent="0.3">
      <c r="A543" s="86" t="s">
        <v>373</v>
      </c>
      <c r="B543" s="206" t="s">
        <v>937</v>
      </c>
      <c r="C543" s="210" t="s">
        <v>642</v>
      </c>
      <c r="D543" s="210" t="s">
        <v>586</v>
      </c>
      <c r="E543" s="211" t="s">
        <v>760</v>
      </c>
      <c r="F543" s="211">
        <v>800</v>
      </c>
      <c r="G543" s="232">
        <v>324605</v>
      </c>
      <c r="H543" s="232">
        <v>0</v>
      </c>
      <c r="I543" s="232">
        <v>0</v>
      </c>
    </row>
    <row r="544" spans="1:9" ht="24" x14ac:dyDescent="0.3">
      <c r="A544" s="86" t="s">
        <v>761</v>
      </c>
      <c r="B544" s="206" t="s">
        <v>883</v>
      </c>
      <c r="C544" s="207" t="s">
        <v>642</v>
      </c>
      <c r="D544" s="207" t="s">
        <v>586</v>
      </c>
      <c r="E544" s="207"/>
      <c r="F544" s="208"/>
      <c r="G544" s="232">
        <f>G545</f>
        <v>630115</v>
      </c>
      <c r="H544" s="232">
        <f>H545</f>
        <v>482909</v>
      </c>
      <c r="I544" s="232">
        <f>I545</f>
        <v>482909</v>
      </c>
    </row>
    <row r="545" spans="1:10" ht="36" x14ac:dyDescent="0.3">
      <c r="A545" s="86" t="s">
        <v>373</v>
      </c>
      <c r="B545" s="206" t="s">
        <v>937</v>
      </c>
      <c r="C545" s="207" t="s">
        <v>642</v>
      </c>
      <c r="D545" s="207" t="s">
        <v>586</v>
      </c>
      <c r="E545" s="208"/>
      <c r="F545" s="208"/>
      <c r="G545" s="232">
        <v>630115</v>
      </c>
      <c r="H545" s="232">
        <v>482909</v>
      </c>
      <c r="I545" s="232">
        <v>482909</v>
      </c>
    </row>
    <row r="546" spans="1:10" x14ac:dyDescent="0.3">
      <c r="A546" s="83" t="s">
        <v>795</v>
      </c>
      <c r="B546" s="206" t="s">
        <v>937</v>
      </c>
      <c r="C546" s="208">
        <v>10</v>
      </c>
      <c r="D546" s="207" t="s">
        <v>541</v>
      </c>
      <c r="E546" s="208"/>
      <c r="F546" s="208"/>
      <c r="G546" s="234">
        <f>G547+G556</f>
        <v>8496218.6099999994</v>
      </c>
      <c r="H546" s="234">
        <f>H547+H556</f>
        <v>1067982</v>
      </c>
      <c r="I546" s="234">
        <f>I547+I556</f>
        <v>1067982</v>
      </c>
      <c r="J546" s="204"/>
    </row>
    <row r="547" spans="1:10" ht="36" x14ac:dyDescent="0.3">
      <c r="A547" s="86" t="s">
        <v>945</v>
      </c>
      <c r="B547" s="206" t="s">
        <v>937</v>
      </c>
      <c r="C547" s="210">
        <v>10</v>
      </c>
      <c r="D547" s="210" t="s">
        <v>364</v>
      </c>
      <c r="E547" s="210" t="s">
        <v>469</v>
      </c>
      <c r="F547" s="211"/>
      <c r="G547" s="230">
        <f>+G548</f>
        <v>6793333.6100000003</v>
      </c>
      <c r="H547" s="230">
        <f>+H548</f>
        <v>0</v>
      </c>
      <c r="I547" s="230">
        <f>+I548</f>
        <v>0</v>
      </c>
    </row>
    <row r="548" spans="1:10" ht="48" x14ac:dyDescent="0.3">
      <c r="A548" s="86" t="s">
        <v>676</v>
      </c>
      <c r="B548" s="206" t="s">
        <v>937</v>
      </c>
      <c r="C548" s="211">
        <v>10</v>
      </c>
      <c r="D548" s="210" t="s">
        <v>364</v>
      </c>
      <c r="E548" s="211" t="s">
        <v>645</v>
      </c>
      <c r="F548" s="211"/>
      <c r="G548" s="232">
        <f>G549</f>
        <v>6793333.6100000003</v>
      </c>
      <c r="H548" s="232">
        <f t="shared" ref="H548:I550" si="115">H549</f>
        <v>0</v>
      </c>
      <c r="I548" s="232">
        <f t="shared" si="115"/>
        <v>0</v>
      </c>
    </row>
    <row r="549" spans="1:10" ht="36" x14ac:dyDescent="0.3">
      <c r="A549" s="86" t="s">
        <v>826</v>
      </c>
      <c r="B549" s="206" t="s">
        <v>937</v>
      </c>
      <c r="C549" s="211">
        <v>10</v>
      </c>
      <c r="D549" s="210" t="s">
        <v>364</v>
      </c>
      <c r="E549" s="211" t="s">
        <v>688</v>
      </c>
      <c r="F549" s="211"/>
      <c r="G549" s="230">
        <f>G550+G554+G552</f>
        <v>6793333.6100000003</v>
      </c>
      <c r="H549" s="230">
        <f>H550+H554</f>
        <v>0</v>
      </c>
      <c r="I549" s="230">
        <f>I550+I554</f>
        <v>0</v>
      </c>
    </row>
    <row r="550" spans="1:10" ht="36" x14ac:dyDescent="0.3">
      <c r="A550" s="86" t="s">
        <v>690</v>
      </c>
      <c r="B550" s="206" t="s">
        <v>937</v>
      </c>
      <c r="C550" s="211">
        <v>10</v>
      </c>
      <c r="D550" s="210" t="s">
        <v>364</v>
      </c>
      <c r="E550" s="211" t="s">
        <v>691</v>
      </c>
      <c r="F550" s="211"/>
      <c r="G550" s="230">
        <f>G551</f>
        <v>5447700</v>
      </c>
      <c r="H550" s="230">
        <f t="shared" si="115"/>
        <v>0</v>
      </c>
      <c r="I550" s="230">
        <f t="shared" si="115"/>
        <v>0</v>
      </c>
    </row>
    <row r="551" spans="1:10" ht="24" x14ac:dyDescent="0.3">
      <c r="A551" s="118" t="s">
        <v>512</v>
      </c>
      <c r="B551" s="206" t="s">
        <v>937</v>
      </c>
      <c r="C551" s="211">
        <v>10</v>
      </c>
      <c r="D551" s="210" t="s">
        <v>364</v>
      </c>
      <c r="E551" s="211" t="s">
        <v>691</v>
      </c>
      <c r="F551" s="211">
        <v>300</v>
      </c>
      <c r="G551" s="230">
        <v>5447700</v>
      </c>
      <c r="H551" s="230">
        <v>0</v>
      </c>
      <c r="I551" s="230">
        <v>0</v>
      </c>
    </row>
    <row r="552" spans="1:10" ht="89.25" customHeight="1" x14ac:dyDescent="0.3">
      <c r="A552" s="118" t="s">
        <v>698</v>
      </c>
      <c r="B552" s="206" t="s">
        <v>937</v>
      </c>
      <c r="C552" s="210" t="s">
        <v>543</v>
      </c>
      <c r="D552" s="210" t="s">
        <v>364</v>
      </c>
      <c r="E552" s="211" t="s">
        <v>699</v>
      </c>
      <c r="F552" s="211"/>
      <c r="G552" s="230">
        <f>G553</f>
        <v>116200</v>
      </c>
      <c r="H552" s="230">
        <f t="shared" ref="H552:I552" si="116">H553</f>
        <v>0</v>
      </c>
      <c r="I552" s="230">
        <f t="shared" si="116"/>
        <v>0</v>
      </c>
    </row>
    <row r="553" spans="1:10" ht="24" x14ac:dyDescent="0.3">
      <c r="A553" s="118" t="s">
        <v>512</v>
      </c>
      <c r="B553" s="206" t="s">
        <v>937</v>
      </c>
      <c r="C553" s="210" t="s">
        <v>543</v>
      </c>
      <c r="D553" s="210" t="s">
        <v>364</v>
      </c>
      <c r="E553" s="211" t="s">
        <v>699</v>
      </c>
      <c r="F553" s="211">
        <v>300</v>
      </c>
      <c r="G553" s="230">
        <v>116200</v>
      </c>
      <c r="H553" s="230">
        <v>0</v>
      </c>
      <c r="I553" s="230">
        <v>0</v>
      </c>
    </row>
    <row r="554" spans="1:10" ht="72" x14ac:dyDescent="0.3">
      <c r="A554" s="98" t="s">
        <v>700</v>
      </c>
      <c r="B554" s="206" t="s">
        <v>937</v>
      </c>
      <c r="C554" s="210" t="s">
        <v>543</v>
      </c>
      <c r="D554" s="210" t="s">
        <v>364</v>
      </c>
      <c r="E554" s="211" t="s">
        <v>701</v>
      </c>
      <c r="F554" s="211"/>
      <c r="G554" s="230">
        <f>G555</f>
        <v>1229433.6100000001</v>
      </c>
      <c r="H554" s="230">
        <f>H555</f>
        <v>0</v>
      </c>
      <c r="I554" s="230">
        <f>I555</f>
        <v>0</v>
      </c>
    </row>
    <row r="555" spans="1:10" ht="24" x14ac:dyDescent="0.3">
      <c r="A555" s="118" t="s">
        <v>512</v>
      </c>
      <c r="B555" s="206" t="s">
        <v>937</v>
      </c>
      <c r="C555" s="210" t="s">
        <v>543</v>
      </c>
      <c r="D555" s="210" t="s">
        <v>364</v>
      </c>
      <c r="E555" s="211" t="s">
        <v>701</v>
      </c>
      <c r="F555" s="211">
        <v>300</v>
      </c>
      <c r="G555" s="230">
        <v>1229433.6100000001</v>
      </c>
      <c r="H555" s="230">
        <v>0</v>
      </c>
      <c r="I555" s="230">
        <v>0</v>
      </c>
    </row>
    <row r="556" spans="1:10" x14ac:dyDescent="0.3">
      <c r="A556" s="86" t="s">
        <v>827</v>
      </c>
      <c r="B556" s="206" t="s">
        <v>937</v>
      </c>
      <c r="C556" s="211">
        <v>10</v>
      </c>
      <c r="D556" s="210" t="s">
        <v>380</v>
      </c>
      <c r="E556" s="211"/>
      <c r="F556" s="211"/>
      <c r="G556" s="230">
        <f>G557</f>
        <v>1702885</v>
      </c>
      <c r="H556" s="230">
        <f t="shared" ref="H556:I560" si="117">H557</f>
        <v>1067982</v>
      </c>
      <c r="I556" s="230">
        <f t="shared" si="117"/>
        <v>1067982</v>
      </c>
    </row>
    <row r="557" spans="1:10" ht="36" x14ac:dyDescent="0.3">
      <c r="A557" s="86" t="s">
        <v>945</v>
      </c>
      <c r="B557" s="206" t="s">
        <v>937</v>
      </c>
      <c r="C557" s="211">
        <v>10</v>
      </c>
      <c r="D557" s="210" t="s">
        <v>380</v>
      </c>
      <c r="E557" s="210" t="s">
        <v>469</v>
      </c>
      <c r="F557" s="211"/>
      <c r="G557" s="230">
        <f>G558</f>
        <v>1702885</v>
      </c>
      <c r="H557" s="230">
        <f t="shared" si="117"/>
        <v>1067982</v>
      </c>
      <c r="I557" s="230">
        <f t="shared" si="117"/>
        <v>1067982</v>
      </c>
    </row>
    <row r="558" spans="1:10" ht="24" x14ac:dyDescent="0.3">
      <c r="A558" s="86" t="s">
        <v>946</v>
      </c>
      <c r="B558" s="206" t="s">
        <v>937</v>
      </c>
      <c r="C558" s="211">
        <v>10</v>
      </c>
      <c r="D558" s="210" t="s">
        <v>380</v>
      </c>
      <c r="E558" s="211" t="s">
        <v>645</v>
      </c>
      <c r="F558" s="211"/>
      <c r="G558" s="230">
        <f>G559</f>
        <v>1702885</v>
      </c>
      <c r="H558" s="230">
        <f t="shared" si="117"/>
        <v>1067982</v>
      </c>
      <c r="I558" s="230">
        <f t="shared" si="117"/>
        <v>1067982</v>
      </c>
    </row>
    <row r="559" spans="1:10" ht="24" x14ac:dyDescent="0.3">
      <c r="A559" s="86" t="s">
        <v>947</v>
      </c>
      <c r="B559" s="206" t="s">
        <v>937</v>
      </c>
      <c r="C559" s="211">
        <v>10</v>
      </c>
      <c r="D559" s="210" t="s">
        <v>380</v>
      </c>
      <c r="E559" s="211" t="s">
        <v>654</v>
      </c>
      <c r="F559" s="211"/>
      <c r="G559" s="230">
        <f>G560</f>
        <v>1702885</v>
      </c>
      <c r="H559" s="230">
        <f t="shared" si="117"/>
        <v>1067982</v>
      </c>
      <c r="I559" s="230">
        <f t="shared" si="117"/>
        <v>1067982</v>
      </c>
    </row>
    <row r="560" spans="1:10" x14ac:dyDescent="0.3">
      <c r="A560" s="106" t="s">
        <v>948</v>
      </c>
      <c r="B560" s="206" t="s">
        <v>937</v>
      </c>
      <c r="C560" s="211">
        <v>10</v>
      </c>
      <c r="D560" s="210" t="s">
        <v>380</v>
      </c>
      <c r="E560" s="211" t="s">
        <v>839</v>
      </c>
      <c r="F560" s="211"/>
      <c r="G560" s="230">
        <f>G561</f>
        <v>1702885</v>
      </c>
      <c r="H560" s="230">
        <f t="shared" si="117"/>
        <v>1067982</v>
      </c>
      <c r="I560" s="230">
        <f t="shared" si="117"/>
        <v>1067982</v>
      </c>
    </row>
    <row r="561" spans="1:9" ht="24" x14ac:dyDescent="0.3">
      <c r="A561" s="86" t="s">
        <v>512</v>
      </c>
      <c r="B561" s="206" t="s">
        <v>937</v>
      </c>
      <c r="C561" s="211">
        <v>10</v>
      </c>
      <c r="D561" s="210" t="s">
        <v>380</v>
      </c>
      <c r="E561" s="211" t="s">
        <v>839</v>
      </c>
      <c r="F561" s="211">
        <v>300</v>
      </c>
      <c r="G561" s="232">
        <v>1702885</v>
      </c>
      <c r="H561" s="232">
        <v>1067982</v>
      </c>
      <c r="I561" s="232">
        <v>1067982</v>
      </c>
    </row>
    <row r="562" spans="1:9" x14ac:dyDescent="0.3">
      <c r="A562" s="109" t="s">
        <v>850</v>
      </c>
      <c r="B562" s="206" t="s">
        <v>937</v>
      </c>
      <c r="C562" s="221" t="s">
        <v>459</v>
      </c>
      <c r="D562" s="221" t="s">
        <v>541</v>
      </c>
      <c r="E562" s="221"/>
      <c r="F562" s="221"/>
      <c r="G562" s="242">
        <f>G563</f>
        <v>13324000</v>
      </c>
      <c r="H562" s="242">
        <f t="shared" ref="H562:I564" si="118">H563</f>
        <v>12621000</v>
      </c>
      <c r="I562" s="242">
        <f t="shared" si="118"/>
        <v>12621000</v>
      </c>
    </row>
    <row r="563" spans="1:9" x14ac:dyDescent="0.3">
      <c r="A563" s="100" t="s">
        <v>867</v>
      </c>
      <c r="B563" s="206" t="s">
        <v>937</v>
      </c>
      <c r="C563" s="226" t="s">
        <v>459</v>
      </c>
      <c r="D563" s="226" t="s">
        <v>364</v>
      </c>
      <c r="E563" s="226"/>
      <c r="F563" s="226"/>
      <c r="G563" s="243">
        <f>G564</f>
        <v>13324000</v>
      </c>
      <c r="H563" s="243">
        <f t="shared" si="118"/>
        <v>12621000</v>
      </c>
      <c r="I563" s="243">
        <f t="shared" si="118"/>
        <v>12621000</v>
      </c>
    </row>
    <row r="564" spans="1:9" ht="72" x14ac:dyDescent="0.3">
      <c r="A564" s="86" t="s">
        <v>742</v>
      </c>
      <c r="B564" s="206" t="s">
        <v>937</v>
      </c>
      <c r="C564" s="226" t="s">
        <v>459</v>
      </c>
      <c r="D564" s="226" t="s">
        <v>364</v>
      </c>
      <c r="E564" s="226" t="s">
        <v>743</v>
      </c>
      <c r="F564" s="226"/>
      <c r="G564" s="243">
        <f>G565</f>
        <v>13324000</v>
      </c>
      <c r="H564" s="243">
        <f t="shared" si="118"/>
        <v>12621000</v>
      </c>
      <c r="I564" s="243">
        <f t="shared" si="118"/>
        <v>12621000</v>
      </c>
    </row>
    <row r="565" spans="1:9" ht="96" x14ac:dyDescent="0.3">
      <c r="A565" s="86" t="s">
        <v>868</v>
      </c>
      <c r="B565" s="206" t="s">
        <v>937</v>
      </c>
      <c r="C565" s="226" t="s">
        <v>459</v>
      </c>
      <c r="D565" s="226" t="s">
        <v>364</v>
      </c>
      <c r="E565" s="226" t="s">
        <v>854</v>
      </c>
      <c r="F565" s="226"/>
      <c r="G565" s="243">
        <f>G566</f>
        <v>13324000</v>
      </c>
      <c r="H565" s="243">
        <f>H566</f>
        <v>12621000</v>
      </c>
      <c r="I565" s="243">
        <f>I566</f>
        <v>12621000</v>
      </c>
    </row>
    <row r="566" spans="1:9" ht="48" x14ac:dyDescent="0.3">
      <c r="A566" s="88" t="s">
        <v>869</v>
      </c>
      <c r="B566" s="206" t="s">
        <v>937</v>
      </c>
      <c r="C566" s="227" t="s">
        <v>459</v>
      </c>
      <c r="D566" s="227" t="s">
        <v>364</v>
      </c>
      <c r="E566" s="227" t="s">
        <v>856</v>
      </c>
      <c r="F566" s="227"/>
      <c r="G566" s="244">
        <f>G567</f>
        <v>13324000</v>
      </c>
      <c r="H566" s="244">
        <f>H567</f>
        <v>12621000</v>
      </c>
      <c r="I566" s="244">
        <f>I567</f>
        <v>12621000</v>
      </c>
    </row>
    <row r="567" spans="1:9" ht="36" x14ac:dyDescent="0.3">
      <c r="A567" s="86" t="s">
        <v>518</v>
      </c>
      <c r="B567" s="206" t="s">
        <v>937</v>
      </c>
      <c r="C567" s="226" t="s">
        <v>459</v>
      </c>
      <c r="D567" s="226" t="s">
        <v>364</v>
      </c>
      <c r="E567" s="226" t="s">
        <v>857</v>
      </c>
      <c r="F567" s="226"/>
      <c r="G567" s="243">
        <f>SUM(G568+G569+G570)</f>
        <v>13324000</v>
      </c>
      <c r="H567" s="243">
        <f>SUM(H568+H569+H570)</f>
        <v>12621000</v>
      </c>
      <c r="I567" s="243">
        <f>SUM(I568+I569+I570)</f>
        <v>12621000</v>
      </c>
    </row>
    <row r="568" spans="1:9" ht="72" x14ac:dyDescent="0.3">
      <c r="A568" s="86" t="s">
        <v>362</v>
      </c>
      <c r="B568" s="206" t="s">
        <v>937</v>
      </c>
      <c r="C568" s="226" t="s">
        <v>459</v>
      </c>
      <c r="D568" s="226" t="s">
        <v>364</v>
      </c>
      <c r="E568" s="226" t="s">
        <v>857</v>
      </c>
      <c r="F568" s="226" t="s">
        <v>409</v>
      </c>
      <c r="G568" s="243">
        <v>5691000</v>
      </c>
      <c r="H568" s="226" t="s">
        <v>949</v>
      </c>
      <c r="I568" s="226" t="s">
        <v>949</v>
      </c>
    </row>
    <row r="569" spans="1:9" ht="36" x14ac:dyDescent="0.3">
      <c r="A569" s="86" t="s">
        <v>373</v>
      </c>
      <c r="B569" s="206" t="s">
        <v>937</v>
      </c>
      <c r="C569" s="226" t="s">
        <v>459</v>
      </c>
      <c r="D569" s="226" t="s">
        <v>364</v>
      </c>
      <c r="E569" s="226" t="s">
        <v>857</v>
      </c>
      <c r="F569" s="226" t="s">
        <v>526</v>
      </c>
      <c r="G569" s="243">
        <v>2813000</v>
      </c>
      <c r="H569" s="226" t="s">
        <v>870</v>
      </c>
      <c r="I569" s="226" t="s">
        <v>870</v>
      </c>
    </row>
    <row r="570" spans="1:9" x14ac:dyDescent="0.3">
      <c r="A570" s="86" t="s">
        <v>425</v>
      </c>
      <c r="B570" s="206" t="s">
        <v>937</v>
      </c>
      <c r="C570" s="226" t="s">
        <v>459</v>
      </c>
      <c r="D570" s="226" t="s">
        <v>364</v>
      </c>
      <c r="E570" s="226" t="s">
        <v>857</v>
      </c>
      <c r="F570" s="226" t="s">
        <v>527</v>
      </c>
      <c r="G570" s="243">
        <v>4820000</v>
      </c>
      <c r="H570" s="226" t="s">
        <v>871</v>
      </c>
      <c r="I570" s="226" t="s">
        <v>871</v>
      </c>
    </row>
    <row r="571" spans="1:9" x14ac:dyDescent="0.3">
      <c r="A571" s="123"/>
      <c r="B571" s="113"/>
      <c r="C571" s="113"/>
      <c r="D571" s="113"/>
      <c r="E571" s="113"/>
      <c r="F571" s="113"/>
      <c r="G571" s="124"/>
      <c r="H571" s="124"/>
      <c r="I571" s="124"/>
    </row>
    <row r="573" spans="1:9" x14ac:dyDescent="0.3">
      <c r="G573" s="2"/>
    </row>
  </sheetData>
  <mergeCells count="3">
    <mergeCell ref="G11:I11"/>
    <mergeCell ref="A8:I8"/>
    <mergeCell ref="G1:I7"/>
  </mergeCells>
  <pageMargins left="0.70866141732283472" right="0.70866141732283472" top="0.74803149606299213" bottom="0.74803149606299213" header="0.31496062992125984" footer="0.31496062992125984"/>
  <pageSetup paperSize="9" scale="30" fitToHeight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453"/>
  <sheetViews>
    <sheetView topLeftCell="A441" workbookViewId="0">
      <selection activeCell="A13" sqref="A13:F453"/>
    </sheetView>
  </sheetViews>
  <sheetFormatPr defaultRowHeight="14.4" x14ac:dyDescent="0.3"/>
  <cols>
    <col min="1" max="1" width="38.44140625" customWidth="1"/>
    <col min="2" max="2" width="14.5546875" customWidth="1"/>
    <col min="4" max="4" width="15.6640625" customWidth="1"/>
    <col min="5" max="5" width="13.88671875" customWidth="1"/>
    <col min="6" max="6" width="16.88671875" customWidth="1"/>
    <col min="7" max="7" width="16.109375" customWidth="1"/>
  </cols>
  <sheetData>
    <row r="1" spans="1:6" x14ac:dyDescent="0.3">
      <c r="A1" s="1"/>
      <c r="B1" s="1"/>
      <c r="C1" s="1"/>
      <c r="D1" s="294" t="s">
        <v>1108</v>
      </c>
      <c r="E1" s="294"/>
      <c r="F1" s="294"/>
    </row>
    <row r="2" spans="1:6" x14ac:dyDescent="0.3">
      <c r="A2" s="65"/>
      <c r="B2" s="1"/>
      <c r="C2" s="1"/>
      <c r="D2" s="294"/>
      <c r="E2" s="294"/>
      <c r="F2" s="294"/>
    </row>
    <row r="3" spans="1:6" x14ac:dyDescent="0.3">
      <c r="A3" s="65"/>
      <c r="B3" s="1"/>
      <c r="C3" s="1"/>
      <c r="D3" s="294"/>
      <c r="E3" s="294"/>
      <c r="F3" s="294"/>
    </row>
    <row r="4" spans="1:6" x14ac:dyDescent="0.3">
      <c r="A4" s="65"/>
      <c r="B4" s="1"/>
      <c r="C4" s="1"/>
      <c r="D4" s="294"/>
      <c r="E4" s="294"/>
      <c r="F4" s="294"/>
    </row>
    <row r="5" spans="1:6" x14ac:dyDescent="0.3">
      <c r="A5" s="65"/>
      <c r="B5" s="1"/>
      <c r="C5" s="1"/>
      <c r="D5" s="294"/>
      <c r="E5" s="294"/>
      <c r="F5" s="294"/>
    </row>
    <row r="6" spans="1:6" x14ac:dyDescent="0.3">
      <c r="A6" s="65"/>
      <c r="B6" s="1"/>
      <c r="C6" s="1"/>
      <c r="D6" s="294"/>
      <c r="E6" s="294"/>
      <c r="F6" s="294"/>
    </row>
    <row r="7" spans="1:6" x14ac:dyDescent="0.3">
      <c r="A7" s="65"/>
      <c r="B7" s="1"/>
      <c r="C7" s="1"/>
      <c r="D7" s="294"/>
      <c r="E7" s="294"/>
      <c r="F7" s="294"/>
    </row>
    <row r="8" spans="1:6" x14ac:dyDescent="0.3">
      <c r="A8" s="65"/>
      <c r="B8" s="302"/>
      <c r="C8" s="302"/>
      <c r="D8" s="302"/>
      <c r="E8" s="65"/>
      <c r="F8" s="65"/>
    </row>
    <row r="9" spans="1:6" ht="83.25" customHeight="1" x14ac:dyDescent="0.3">
      <c r="A9" s="303" t="s">
        <v>951</v>
      </c>
      <c r="B9" s="303"/>
      <c r="C9" s="303"/>
      <c r="D9" s="303"/>
      <c r="E9" s="303"/>
      <c r="F9" s="303"/>
    </row>
    <row r="10" spans="1:6" ht="17.399999999999999" x14ac:dyDescent="0.3">
      <c r="A10" s="127"/>
      <c r="B10" s="128"/>
      <c r="C10" s="127"/>
      <c r="D10" s="65"/>
      <c r="E10" s="65"/>
      <c r="F10" s="65"/>
    </row>
    <row r="11" spans="1:6" x14ac:dyDescent="0.3">
      <c r="A11" s="65"/>
      <c r="B11" s="129"/>
      <c r="C11" s="65"/>
      <c r="D11" s="65"/>
      <c r="E11" s="65"/>
      <c r="F11" s="65"/>
    </row>
    <row r="12" spans="1:6" x14ac:dyDescent="0.3">
      <c r="A12" s="65"/>
      <c r="B12" s="129"/>
      <c r="C12" s="65"/>
      <c r="D12" s="65"/>
      <c r="E12" s="65"/>
      <c r="F12" s="65"/>
    </row>
    <row r="13" spans="1:6" x14ac:dyDescent="0.3">
      <c r="A13" s="304"/>
      <c r="B13" s="194"/>
      <c r="C13" s="195"/>
      <c r="D13" s="305" t="s">
        <v>952</v>
      </c>
      <c r="E13" s="305"/>
      <c r="F13" s="305"/>
    </row>
    <row r="14" spans="1:6" x14ac:dyDescent="0.3">
      <c r="A14" s="304"/>
      <c r="B14" s="194" t="s">
        <v>347</v>
      </c>
      <c r="C14" s="195" t="s">
        <v>348</v>
      </c>
      <c r="D14" s="165" t="s">
        <v>304</v>
      </c>
      <c r="E14" s="166" t="s">
        <v>305</v>
      </c>
      <c r="F14" s="166" t="s">
        <v>306</v>
      </c>
    </row>
    <row r="15" spans="1:6" x14ac:dyDescent="0.3">
      <c r="A15" s="122" t="s">
        <v>349</v>
      </c>
      <c r="B15" s="80"/>
      <c r="C15" s="135"/>
      <c r="D15" s="148">
        <f>D17+D388</f>
        <v>881017077.57000005</v>
      </c>
      <c r="E15" s="148">
        <f>E17+E388+E16</f>
        <v>667035518</v>
      </c>
      <c r="F15" s="148">
        <f>F17+F388+F16</f>
        <v>770062359</v>
      </c>
    </row>
    <row r="16" spans="1:6" x14ac:dyDescent="0.3">
      <c r="A16" s="117" t="s">
        <v>953</v>
      </c>
      <c r="B16" s="78"/>
      <c r="C16" s="136"/>
      <c r="D16" s="149"/>
      <c r="E16" s="150">
        <v>5325012</v>
      </c>
      <c r="F16" s="150">
        <v>11157658</v>
      </c>
    </row>
    <row r="17" spans="1:6" x14ac:dyDescent="0.3">
      <c r="A17" s="116" t="s">
        <v>954</v>
      </c>
      <c r="B17" s="80"/>
      <c r="C17" s="135"/>
      <c r="D17" s="148">
        <f>D18+D45+D87+D190+D215+D230+D263+D272+D281+D323+D338+D357+D379+D197+D374+D204</f>
        <v>730304268.66000009</v>
      </c>
      <c r="E17" s="148">
        <f>E18+E45+E87+E190+E215+E230+E263+E272+E281+E323+E338+E357+E379+E197+E374+E204</f>
        <v>623895622</v>
      </c>
      <c r="F17" s="148">
        <f>F18+F45+F87+F190+F215+F230+F263+F272+F281+F323+F338+F357+F379+F197+F374+F204</f>
        <v>720827817</v>
      </c>
    </row>
    <row r="18" spans="1:6" ht="45.6" x14ac:dyDescent="0.3">
      <c r="A18" s="83" t="s">
        <v>766</v>
      </c>
      <c r="B18" s="80" t="s">
        <v>767</v>
      </c>
      <c r="C18" s="135"/>
      <c r="D18" s="148">
        <f>D19+D32+D40</f>
        <v>58117438</v>
      </c>
      <c r="E18" s="148">
        <f>E19+E32+E40</f>
        <v>33273081</v>
      </c>
      <c r="F18" s="148">
        <f>F19+F32+F40</f>
        <v>34295081</v>
      </c>
    </row>
    <row r="19" spans="1:6" ht="48" x14ac:dyDescent="0.3">
      <c r="A19" s="86" t="s">
        <v>955</v>
      </c>
      <c r="B19" s="78" t="s">
        <v>769</v>
      </c>
      <c r="C19" s="136"/>
      <c r="D19" s="149">
        <f>D20</f>
        <v>43920457</v>
      </c>
      <c r="E19" s="149">
        <f>E20</f>
        <v>19174000</v>
      </c>
      <c r="F19" s="149">
        <f>F20</f>
        <v>19684000</v>
      </c>
    </row>
    <row r="20" spans="1:6" ht="36" x14ac:dyDescent="0.3">
      <c r="A20" s="86" t="s">
        <v>770</v>
      </c>
      <c r="B20" s="78" t="s">
        <v>771</v>
      </c>
      <c r="C20" s="136"/>
      <c r="D20" s="149">
        <f>D21+D23+D25+D30</f>
        <v>43920457</v>
      </c>
      <c r="E20" s="149">
        <f>E21+E23+E25+E30</f>
        <v>19174000</v>
      </c>
      <c r="F20" s="149">
        <f>F21+F23+F25+F30</f>
        <v>19684000</v>
      </c>
    </row>
    <row r="21" spans="1:6" ht="36" x14ac:dyDescent="0.3">
      <c r="A21" s="280" t="s">
        <v>772</v>
      </c>
      <c r="B21" s="78" t="s">
        <v>773</v>
      </c>
      <c r="C21" s="136"/>
      <c r="D21" s="149">
        <f>D22</f>
        <v>5345457</v>
      </c>
      <c r="E21" s="149">
        <f>E22</f>
        <v>0</v>
      </c>
      <c r="F21" s="149">
        <f>F22</f>
        <v>0</v>
      </c>
    </row>
    <row r="22" spans="1:6" ht="60" x14ac:dyDescent="0.3">
      <c r="A22" s="86" t="s">
        <v>362</v>
      </c>
      <c r="B22" s="78" t="s">
        <v>773</v>
      </c>
      <c r="C22" s="136">
        <v>100</v>
      </c>
      <c r="D22" s="157">
        <v>5345457</v>
      </c>
      <c r="E22" s="149">
        <v>0</v>
      </c>
      <c r="F22" s="149">
        <v>0</v>
      </c>
    </row>
    <row r="23" spans="1:6" ht="36" x14ac:dyDescent="0.3">
      <c r="A23" s="280" t="s">
        <v>774</v>
      </c>
      <c r="B23" s="78" t="s">
        <v>775</v>
      </c>
      <c r="C23" s="136"/>
      <c r="D23" s="157">
        <v>14453400</v>
      </c>
      <c r="E23" s="151">
        <f>E24</f>
        <v>17013000</v>
      </c>
      <c r="F23" s="151">
        <f>F24</f>
        <v>17523000</v>
      </c>
    </row>
    <row r="24" spans="1:6" ht="60" x14ac:dyDescent="0.3">
      <c r="A24" s="86" t="s">
        <v>362</v>
      </c>
      <c r="B24" s="78" t="s">
        <v>775</v>
      </c>
      <c r="C24" s="137">
        <v>100</v>
      </c>
      <c r="D24" s="152">
        <v>14453400</v>
      </c>
      <c r="E24" s="149">
        <v>17013000</v>
      </c>
      <c r="F24" s="149">
        <v>17523000</v>
      </c>
    </row>
    <row r="25" spans="1:6" ht="24" x14ac:dyDescent="0.3">
      <c r="A25" s="86" t="s">
        <v>518</v>
      </c>
      <c r="B25" s="78" t="s">
        <v>776</v>
      </c>
      <c r="C25" s="137"/>
      <c r="D25" s="152">
        <f>D27+D29+D26+D28</f>
        <v>24121600</v>
      </c>
      <c r="E25" s="152">
        <f>E27+E29</f>
        <v>2161000</v>
      </c>
      <c r="F25" s="152">
        <f>F27+F29</f>
        <v>2161000</v>
      </c>
    </row>
    <row r="26" spans="1:6" ht="60" x14ac:dyDescent="0.3">
      <c r="A26" s="86" t="s">
        <v>362</v>
      </c>
      <c r="B26" s="78" t="s">
        <v>776</v>
      </c>
      <c r="C26" s="137">
        <v>100</v>
      </c>
      <c r="D26" s="157">
        <v>1013600</v>
      </c>
      <c r="E26" s="152"/>
      <c r="F26" s="152"/>
    </row>
    <row r="27" spans="1:6" ht="24" x14ac:dyDescent="0.3">
      <c r="A27" s="86" t="s">
        <v>373</v>
      </c>
      <c r="B27" s="78" t="s">
        <v>776</v>
      </c>
      <c r="C27" s="137">
        <v>200</v>
      </c>
      <c r="D27" s="157">
        <v>22036000</v>
      </c>
      <c r="E27" s="149">
        <v>2100000</v>
      </c>
      <c r="F27" s="149">
        <v>2100000</v>
      </c>
    </row>
    <row r="28" spans="1:6" ht="24" x14ac:dyDescent="0.3">
      <c r="A28" s="86" t="s">
        <v>567</v>
      </c>
      <c r="B28" s="78" t="s">
        <v>776</v>
      </c>
      <c r="C28" s="137">
        <v>400</v>
      </c>
      <c r="D28" s="157">
        <v>1000000</v>
      </c>
      <c r="E28" s="149">
        <v>0</v>
      </c>
      <c r="F28" s="149">
        <v>0</v>
      </c>
    </row>
    <row r="29" spans="1:6" x14ac:dyDescent="0.3">
      <c r="A29" s="86" t="s">
        <v>425</v>
      </c>
      <c r="B29" s="78" t="s">
        <v>956</v>
      </c>
      <c r="C29" s="137">
        <v>800</v>
      </c>
      <c r="D29" s="157">
        <v>72000</v>
      </c>
      <c r="E29" s="149">
        <v>61000</v>
      </c>
      <c r="F29" s="149">
        <v>61000</v>
      </c>
    </row>
    <row r="30" spans="1:6" ht="36" x14ac:dyDescent="0.3">
      <c r="A30" s="86" t="s">
        <v>777</v>
      </c>
      <c r="B30" s="78" t="s">
        <v>957</v>
      </c>
      <c r="C30" s="137"/>
      <c r="D30" s="157">
        <f>D31</f>
        <v>0</v>
      </c>
      <c r="E30" s="157">
        <f t="shared" ref="E30:F30" si="0">E31</f>
        <v>0</v>
      </c>
      <c r="F30" s="157">
        <f t="shared" si="0"/>
        <v>0</v>
      </c>
    </row>
    <row r="31" spans="1:6" ht="24" x14ac:dyDescent="0.3">
      <c r="A31" s="86" t="s">
        <v>373</v>
      </c>
      <c r="B31" s="78" t="s">
        <v>957</v>
      </c>
      <c r="C31" s="137">
        <v>200</v>
      </c>
      <c r="D31" s="152">
        <v>0</v>
      </c>
      <c r="E31" s="200">
        <v>0</v>
      </c>
      <c r="F31" s="200">
        <v>0</v>
      </c>
    </row>
    <row r="32" spans="1:6" ht="48" x14ac:dyDescent="0.3">
      <c r="A32" s="86" t="s">
        <v>958</v>
      </c>
      <c r="B32" s="78" t="s">
        <v>780</v>
      </c>
      <c r="C32" s="136"/>
      <c r="D32" s="149">
        <f t="shared" ref="D32:F32" si="1">D33</f>
        <v>11694900</v>
      </c>
      <c r="E32" s="149">
        <f t="shared" si="1"/>
        <v>11597000</v>
      </c>
      <c r="F32" s="149">
        <f t="shared" si="1"/>
        <v>12109000</v>
      </c>
    </row>
    <row r="33" spans="1:6" ht="36" x14ac:dyDescent="0.3">
      <c r="A33" s="86" t="s">
        <v>781</v>
      </c>
      <c r="B33" s="78" t="s">
        <v>920</v>
      </c>
      <c r="C33" s="136"/>
      <c r="D33" s="149">
        <f>D34+D38</f>
        <v>11694900</v>
      </c>
      <c r="E33" s="149">
        <f t="shared" ref="E33:F33" si="2">E34+E38</f>
        <v>11597000</v>
      </c>
      <c r="F33" s="149">
        <f t="shared" si="2"/>
        <v>12109000</v>
      </c>
    </row>
    <row r="34" spans="1:6" ht="24" x14ac:dyDescent="0.3">
      <c r="A34" s="86" t="s">
        <v>518</v>
      </c>
      <c r="B34" s="78" t="s">
        <v>959</v>
      </c>
      <c r="C34" s="136"/>
      <c r="D34" s="149">
        <f>SUBTOTAL(9,D35:D37)</f>
        <v>2595900</v>
      </c>
      <c r="E34" s="149">
        <f t="shared" ref="E34:F34" si="3">SUBTOTAL(9,E35:E37)</f>
        <v>11597000</v>
      </c>
      <c r="F34" s="149">
        <f t="shared" si="3"/>
        <v>12109000</v>
      </c>
    </row>
    <row r="35" spans="1:6" ht="60" x14ac:dyDescent="0.3">
      <c r="A35" s="86" t="s">
        <v>362</v>
      </c>
      <c r="B35" s="78" t="s">
        <v>959</v>
      </c>
      <c r="C35" s="136">
        <v>100</v>
      </c>
      <c r="D35" s="149">
        <v>4900</v>
      </c>
      <c r="E35" s="149">
        <v>10008000</v>
      </c>
      <c r="F35" s="149">
        <v>10520000</v>
      </c>
    </row>
    <row r="36" spans="1:6" ht="24" x14ac:dyDescent="0.3">
      <c r="A36" s="86" t="s">
        <v>373</v>
      </c>
      <c r="B36" s="78" t="s">
        <v>959</v>
      </c>
      <c r="C36" s="137">
        <v>200</v>
      </c>
      <c r="D36" s="157">
        <v>2543000</v>
      </c>
      <c r="E36" s="149">
        <v>1530000</v>
      </c>
      <c r="F36" s="149">
        <v>1530000</v>
      </c>
    </row>
    <row r="37" spans="1:6" x14ac:dyDescent="0.3">
      <c r="A37" s="86" t="s">
        <v>425</v>
      </c>
      <c r="B37" s="78" t="s">
        <v>959</v>
      </c>
      <c r="C37" s="137">
        <v>800</v>
      </c>
      <c r="D37" s="152">
        <v>48000</v>
      </c>
      <c r="E37" s="149">
        <v>59000</v>
      </c>
      <c r="F37" s="149">
        <v>59000</v>
      </c>
    </row>
    <row r="38" spans="1:6" ht="36" x14ac:dyDescent="0.3">
      <c r="A38" s="280" t="s">
        <v>774</v>
      </c>
      <c r="B38" s="78" t="s">
        <v>1077</v>
      </c>
      <c r="C38" s="136"/>
      <c r="D38" s="149">
        <f>D39</f>
        <v>9099000</v>
      </c>
      <c r="E38" s="149">
        <f t="shared" ref="E38" si="4">E39</f>
        <v>0</v>
      </c>
      <c r="F38" s="149">
        <f t="shared" ref="F38" si="5">F39</f>
        <v>0</v>
      </c>
    </row>
    <row r="39" spans="1:6" ht="60" x14ac:dyDescent="0.3">
      <c r="A39" s="86" t="s">
        <v>362</v>
      </c>
      <c r="B39" s="78" t="s">
        <v>1078</v>
      </c>
      <c r="C39" s="137">
        <v>100</v>
      </c>
      <c r="D39" s="157">
        <v>9099000</v>
      </c>
      <c r="E39" s="149"/>
      <c r="F39" s="149"/>
    </row>
    <row r="40" spans="1:6" ht="72" x14ac:dyDescent="0.3">
      <c r="A40" s="86" t="s">
        <v>784</v>
      </c>
      <c r="B40" s="78" t="s">
        <v>785</v>
      </c>
      <c r="C40" s="136"/>
      <c r="D40" s="157">
        <f>D41</f>
        <v>2502081</v>
      </c>
      <c r="E40" s="149">
        <f t="shared" ref="D40:F41" si="6">+E41</f>
        <v>2502081</v>
      </c>
      <c r="F40" s="149">
        <f t="shared" si="6"/>
        <v>2502081</v>
      </c>
    </row>
    <row r="41" spans="1:6" ht="36" x14ac:dyDescent="0.3">
      <c r="A41" s="86" t="s">
        <v>786</v>
      </c>
      <c r="B41" s="78" t="s">
        <v>787</v>
      </c>
      <c r="C41" s="136"/>
      <c r="D41" s="149">
        <f t="shared" si="6"/>
        <v>2502081</v>
      </c>
      <c r="E41" s="149">
        <f t="shared" si="6"/>
        <v>2502081</v>
      </c>
      <c r="F41" s="149">
        <f t="shared" si="6"/>
        <v>2502081</v>
      </c>
    </row>
    <row r="42" spans="1:6" ht="60" x14ac:dyDescent="0.3">
      <c r="A42" s="86" t="s">
        <v>788</v>
      </c>
      <c r="B42" s="78" t="s">
        <v>789</v>
      </c>
      <c r="C42" s="136"/>
      <c r="D42" s="152">
        <f>D43+D44</f>
        <v>2502081</v>
      </c>
      <c r="E42" s="152">
        <f>E43+E44</f>
        <v>2502081</v>
      </c>
      <c r="F42" s="152">
        <f>F43+F44</f>
        <v>2502081</v>
      </c>
    </row>
    <row r="43" spans="1:6" ht="60" x14ac:dyDescent="0.3">
      <c r="A43" s="86" t="s">
        <v>362</v>
      </c>
      <c r="B43" s="78" t="s">
        <v>789</v>
      </c>
      <c r="C43" s="136">
        <v>100</v>
      </c>
      <c r="D43" s="157">
        <v>1516781</v>
      </c>
      <c r="E43" s="149">
        <v>1630881</v>
      </c>
      <c r="F43" s="149">
        <v>1630881</v>
      </c>
    </row>
    <row r="44" spans="1:6" x14ac:dyDescent="0.3">
      <c r="A44" s="86" t="s">
        <v>512</v>
      </c>
      <c r="B44" s="78" t="s">
        <v>789</v>
      </c>
      <c r="C44" s="136">
        <v>300</v>
      </c>
      <c r="D44" s="157">
        <v>985300</v>
      </c>
      <c r="E44" s="151">
        <v>871200</v>
      </c>
      <c r="F44" s="151">
        <v>871200</v>
      </c>
    </row>
    <row r="45" spans="1:6" ht="45.6" x14ac:dyDescent="0.3">
      <c r="A45" s="83" t="s">
        <v>828</v>
      </c>
      <c r="B45" s="80" t="s">
        <v>382</v>
      </c>
      <c r="C45" s="135"/>
      <c r="D45" s="148">
        <f>D46+D51+D80</f>
        <v>15268805</v>
      </c>
      <c r="E45" s="148">
        <f>E46+E51+E80</f>
        <v>19134482</v>
      </c>
      <c r="F45" s="148">
        <f>F46+F51+F80</f>
        <v>25019269</v>
      </c>
    </row>
    <row r="46" spans="1:6" ht="36" x14ac:dyDescent="0.3">
      <c r="A46" s="86" t="s">
        <v>960</v>
      </c>
      <c r="B46" s="78" t="s">
        <v>842</v>
      </c>
      <c r="C46" s="136"/>
      <c r="D46" s="149">
        <f t="shared" ref="D46:F47" si="7">D47</f>
        <v>1889500</v>
      </c>
      <c r="E46" s="149">
        <f t="shared" si="7"/>
        <v>1889500</v>
      </c>
      <c r="F46" s="149">
        <f t="shared" si="7"/>
        <v>1889500</v>
      </c>
    </row>
    <row r="47" spans="1:6" ht="36" x14ac:dyDescent="0.3">
      <c r="A47" s="86" t="s">
        <v>843</v>
      </c>
      <c r="B47" s="78" t="s">
        <v>844</v>
      </c>
      <c r="C47" s="136"/>
      <c r="D47" s="149">
        <f t="shared" si="7"/>
        <v>1889500</v>
      </c>
      <c r="E47" s="149">
        <f t="shared" si="7"/>
        <v>1889500</v>
      </c>
      <c r="F47" s="149">
        <f t="shared" si="7"/>
        <v>1889500</v>
      </c>
    </row>
    <row r="48" spans="1:6" ht="36" x14ac:dyDescent="0.3">
      <c r="A48" s="86" t="s">
        <v>845</v>
      </c>
      <c r="B48" s="78" t="s">
        <v>846</v>
      </c>
      <c r="C48" s="136"/>
      <c r="D48" s="149">
        <f>D49+D50</f>
        <v>1889500</v>
      </c>
      <c r="E48" s="149">
        <f>E49+E50</f>
        <v>1889500</v>
      </c>
      <c r="F48" s="149">
        <f>F49+F50</f>
        <v>1889500</v>
      </c>
    </row>
    <row r="49" spans="1:6" ht="61.5" customHeight="1" x14ac:dyDescent="0.3">
      <c r="A49" s="86" t="s">
        <v>362</v>
      </c>
      <c r="B49" s="78" t="s">
        <v>846</v>
      </c>
      <c r="C49" s="136">
        <v>100</v>
      </c>
      <c r="D49" s="151">
        <v>1889500</v>
      </c>
      <c r="E49" s="149">
        <v>1889500</v>
      </c>
      <c r="F49" s="149">
        <v>1889500</v>
      </c>
    </row>
    <row r="50" spans="1:6" ht="26.25" customHeight="1" x14ac:dyDescent="0.3">
      <c r="A50" s="86" t="s">
        <v>373</v>
      </c>
      <c r="B50" s="78" t="s">
        <v>846</v>
      </c>
      <c r="C50" s="136">
        <v>200</v>
      </c>
      <c r="D50" s="149">
        <v>0</v>
      </c>
      <c r="E50" s="200">
        <v>0</v>
      </c>
      <c r="F50" s="200">
        <v>0</v>
      </c>
    </row>
    <row r="51" spans="1:6" ht="60" x14ac:dyDescent="0.3">
      <c r="A51" s="86" t="s">
        <v>798</v>
      </c>
      <c r="B51" s="78" t="s">
        <v>961</v>
      </c>
      <c r="C51" s="136"/>
      <c r="D51" s="149">
        <f>D52+D55+D62+D66+D73+D70</f>
        <v>8293036</v>
      </c>
      <c r="E51" s="149">
        <f>E52+E55+E62+E66+E73+E70</f>
        <v>12393040</v>
      </c>
      <c r="F51" s="149">
        <f>F52+F55+F62+F66+F73+F70</f>
        <v>18277827</v>
      </c>
    </row>
    <row r="52" spans="1:6" ht="48" x14ac:dyDescent="0.3">
      <c r="A52" s="86" t="s">
        <v>925</v>
      </c>
      <c r="B52" s="78" t="s">
        <v>800</v>
      </c>
      <c r="C52" s="136"/>
      <c r="D52" s="149">
        <f t="shared" ref="D52:F53" si="8">D53</f>
        <v>1388900</v>
      </c>
      <c r="E52" s="149">
        <f t="shared" si="8"/>
        <v>0</v>
      </c>
      <c r="F52" s="149">
        <f t="shared" si="8"/>
        <v>0</v>
      </c>
    </row>
    <row r="53" spans="1:6" ht="24" customHeight="1" x14ac:dyDescent="0.3">
      <c r="A53" s="86" t="s">
        <v>801</v>
      </c>
      <c r="B53" s="78" t="s">
        <v>802</v>
      </c>
      <c r="C53" s="136"/>
      <c r="D53" s="149">
        <f t="shared" si="8"/>
        <v>1388900</v>
      </c>
      <c r="E53" s="149">
        <f t="shared" si="8"/>
        <v>0</v>
      </c>
      <c r="F53" s="149">
        <f t="shared" si="8"/>
        <v>0</v>
      </c>
    </row>
    <row r="54" spans="1:6" x14ac:dyDescent="0.3">
      <c r="A54" s="86" t="s">
        <v>512</v>
      </c>
      <c r="B54" s="78" t="s">
        <v>802</v>
      </c>
      <c r="C54" s="136">
        <v>300</v>
      </c>
      <c r="D54" s="154">
        <v>1388900</v>
      </c>
      <c r="E54" s="200">
        <v>0</v>
      </c>
      <c r="F54" s="200">
        <v>0</v>
      </c>
    </row>
    <row r="55" spans="1:6" ht="24" x14ac:dyDescent="0.3">
      <c r="A55" s="86" t="s">
        <v>807</v>
      </c>
      <c r="B55" s="78" t="s">
        <v>808</v>
      </c>
      <c r="C55" s="136"/>
      <c r="D55" s="149">
        <f>D56+D59</f>
        <v>6574784</v>
      </c>
      <c r="E55" s="149">
        <f>E56+E59</f>
        <v>6195779</v>
      </c>
      <c r="F55" s="149">
        <f>F56+F59</f>
        <v>6195779</v>
      </c>
    </row>
    <row r="56" spans="1:6" ht="24" x14ac:dyDescent="0.3">
      <c r="A56" s="86" t="s">
        <v>809</v>
      </c>
      <c r="B56" s="78" t="s">
        <v>810</v>
      </c>
      <c r="C56" s="136"/>
      <c r="D56" s="149">
        <f>D57+D58</f>
        <v>6239084</v>
      </c>
      <c r="E56" s="149">
        <f>E57+E58</f>
        <v>5860079</v>
      </c>
      <c r="F56" s="149">
        <f>F57+F58</f>
        <v>5860079</v>
      </c>
    </row>
    <row r="57" spans="1:6" ht="24" x14ac:dyDescent="0.3">
      <c r="A57" s="86" t="s">
        <v>373</v>
      </c>
      <c r="B57" s="78" t="s">
        <v>810</v>
      </c>
      <c r="C57" s="136">
        <v>200</v>
      </c>
      <c r="D57" s="151">
        <v>69600</v>
      </c>
      <c r="E57" s="149">
        <v>69600</v>
      </c>
      <c r="F57" s="149">
        <v>69600</v>
      </c>
    </row>
    <row r="58" spans="1:6" x14ac:dyDescent="0.3">
      <c r="A58" s="86" t="s">
        <v>512</v>
      </c>
      <c r="B58" s="78" t="s">
        <v>810</v>
      </c>
      <c r="C58" s="136">
        <v>300</v>
      </c>
      <c r="D58" s="154">
        <v>6169484</v>
      </c>
      <c r="E58" s="149">
        <v>5790479</v>
      </c>
      <c r="F58" s="149">
        <v>5790479</v>
      </c>
    </row>
    <row r="59" spans="1:6" ht="24" x14ac:dyDescent="0.3">
      <c r="A59" s="86" t="s">
        <v>811</v>
      </c>
      <c r="B59" s="78" t="s">
        <v>812</v>
      </c>
      <c r="C59" s="136"/>
      <c r="D59" s="149">
        <f>D60+D61</f>
        <v>335700</v>
      </c>
      <c r="E59" s="149">
        <f>E60+E61</f>
        <v>335700</v>
      </c>
      <c r="F59" s="149">
        <f>F60+F61</f>
        <v>335700</v>
      </c>
    </row>
    <row r="60" spans="1:6" ht="24" x14ac:dyDescent="0.3">
      <c r="A60" s="86" t="s">
        <v>373</v>
      </c>
      <c r="B60" s="78" t="s">
        <v>812</v>
      </c>
      <c r="C60" s="136">
        <v>200</v>
      </c>
      <c r="D60" s="151">
        <v>5700</v>
      </c>
      <c r="E60" s="149">
        <v>5700</v>
      </c>
      <c r="F60" s="149">
        <v>5700</v>
      </c>
    </row>
    <row r="61" spans="1:6" x14ac:dyDescent="0.3">
      <c r="A61" s="86" t="s">
        <v>512</v>
      </c>
      <c r="B61" s="78" t="s">
        <v>812</v>
      </c>
      <c r="C61" s="136">
        <v>300</v>
      </c>
      <c r="D61" s="74">
        <v>330000</v>
      </c>
      <c r="E61" s="149">
        <v>330000</v>
      </c>
      <c r="F61" s="149">
        <v>330000</v>
      </c>
    </row>
    <row r="62" spans="1:6" ht="24" x14ac:dyDescent="0.3">
      <c r="A62" s="86" t="s">
        <v>813</v>
      </c>
      <c r="B62" s="78" t="s">
        <v>814</v>
      </c>
      <c r="C62" s="136"/>
      <c r="D62" s="149">
        <f>D63</f>
        <v>85310</v>
      </c>
      <c r="E62" s="149">
        <f>E63</f>
        <v>78433</v>
      </c>
      <c r="F62" s="149">
        <f>F63</f>
        <v>78433</v>
      </c>
    </row>
    <row r="63" spans="1:6" ht="36" x14ac:dyDescent="0.3">
      <c r="A63" s="86" t="s">
        <v>815</v>
      </c>
      <c r="B63" s="78" t="s">
        <v>816</v>
      </c>
      <c r="C63" s="136"/>
      <c r="D63" s="149">
        <f>D64+D65</f>
        <v>85310</v>
      </c>
      <c r="E63" s="149">
        <f>E64+E65</f>
        <v>78433</v>
      </c>
      <c r="F63" s="149">
        <f>F64+F65</f>
        <v>78433</v>
      </c>
    </row>
    <row r="64" spans="1:6" ht="24" x14ac:dyDescent="0.3">
      <c r="A64" s="86" t="s">
        <v>373</v>
      </c>
      <c r="B64" s="78" t="s">
        <v>816</v>
      </c>
      <c r="C64" s="136">
        <v>200</v>
      </c>
      <c r="D64" s="151">
        <v>1050</v>
      </c>
      <c r="E64" s="149">
        <v>1050</v>
      </c>
      <c r="F64" s="149">
        <v>1050</v>
      </c>
    </row>
    <row r="65" spans="1:6" x14ac:dyDescent="0.3">
      <c r="A65" s="86" t="s">
        <v>512</v>
      </c>
      <c r="B65" s="78" t="s">
        <v>816</v>
      </c>
      <c r="C65" s="136">
        <v>300</v>
      </c>
      <c r="D65" s="154">
        <v>84260</v>
      </c>
      <c r="E65" s="149">
        <v>77383</v>
      </c>
      <c r="F65" s="149">
        <v>77383</v>
      </c>
    </row>
    <row r="66" spans="1:6" ht="36" x14ac:dyDescent="0.3">
      <c r="A66" s="86" t="s">
        <v>817</v>
      </c>
      <c r="B66" s="78" t="s">
        <v>818</v>
      </c>
      <c r="C66" s="136"/>
      <c r="D66" s="149">
        <f>D67</f>
        <v>234042</v>
      </c>
      <c r="E66" s="149">
        <f>E67</f>
        <v>234042</v>
      </c>
      <c r="F66" s="149">
        <f>F67</f>
        <v>234042</v>
      </c>
    </row>
    <row r="67" spans="1:6" ht="36" x14ac:dyDescent="0.3">
      <c r="A67" s="86" t="s">
        <v>819</v>
      </c>
      <c r="B67" s="78" t="s">
        <v>820</v>
      </c>
      <c r="C67" s="136"/>
      <c r="D67" s="149">
        <f>D68+D69</f>
        <v>234042</v>
      </c>
      <c r="E67" s="149">
        <f>E68+E69</f>
        <v>234042</v>
      </c>
      <c r="F67" s="149">
        <f>F68+F69</f>
        <v>234042</v>
      </c>
    </row>
    <row r="68" spans="1:6" ht="24" x14ac:dyDescent="0.3">
      <c r="A68" s="86" t="s">
        <v>373</v>
      </c>
      <c r="B68" s="78" t="s">
        <v>820</v>
      </c>
      <c r="C68" s="136">
        <v>200</v>
      </c>
      <c r="D68" s="151">
        <v>4000</v>
      </c>
      <c r="E68" s="149">
        <v>4000</v>
      </c>
      <c r="F68" s="149">
        <v>4000</v>
      </c>
    </row>
    <row r="69" spans="1:6" ht="23.25" customHeight="1" x14ac:dyDescent="0.3">
      <c r="A69" s="86" t="s">
        <v>512</v>
      </c>
      <c r="B69" s="78" t="s">
        <v>820</v>
      </c>
      <c r="C69" s="136">
        <v>300</v>
      </c>
      <c r="D69" s="74">
        <v>230042</v>
      </c>
      <c r="E69" s="149">
        <v>230042</v>
      </c>
      <c r="F69" s="149">
        <v>230042</v>
      </c>
    </row>
    <row r="70" spans="1:6" ht="36" x14ac:dyDescent="0.3">
      <c r="A70" s="86" t="s">
        <v>821</v>
      </c>
      <c r="B70" s="77" t="s">
        <v>822</v>
      </c>
      <c r="C70" s="137"/>
      <c r="D70" s="151">
        <f t="shared" ref="D70:F71" si="9">D71</f>
        <v>10000</v>
      </c>
      <c r="E70" s="151">
        <f t="shared" si="9"/>
        <v>0</v>
      </c>
      <c r="F70" s="151">
        <f t="shared" si="9"/>
        <v>0</v>
      </c>
    </row>
    <row r="71" spans="1:6" ht="36" x14ac:dyDescent="0.3">
      <c r="A71" s="86" t="s">
        <v>823</v>
      </c>
      <c r="B71" s="77" t="s">
        <v>824</v>
      </c>
      <c r="C71" s="137"/>
      <c r="D71" s="151">
        <f t="shared" si="9"/>
        <v>10000</v>
      </c>
      <c r="E71" s="151">
        <f t="shared" si="9"/>
        <v>0</v>
      </c>
      <c r="F71" s="151">
        <f t="shared" si="9"/>
        <v>0</v>
      </c>
    </row>
    <row r="72" spans="1:6" ht="24" x14ac:dyDescent="0.3">
      <c r="A72" s="86" t="s">
        <v>373</v>
      </c>
      <c r="B72" s="77" t="s">
        <v>824</v>
      </c>
      <c r="C72" s="137">
        <v>200</v>
      </c>
      <c r="D72" s="149">
        <v>10000</v>
      </c>
      <c r="E72" s="200">
        <v>0</v>
      </c>
      <c r="F72" s="200">
        <v>0</v>
      </c>
    </row>
    <row r="73" spans="1:6" ht="36" x14ac:dyDescent="0.3">
      <c r="A73" s="86" t="s">
        <v>962</v>
      </c>
      <c r="B73" s="77" t="s">
        <v>386</v>
      </c>
      <c r="C73" s="137"/>
      <c r="D73" s="149">
        <f>D77+D74</f>
        <v>0</v>
      </c>
      <c r="E73" s="149">
        <f t="shared" ref="E73:F73" si="10">E77+E74</f>
        <v>5884786</v>
      </c>
      <c r="F73" s="149">
        <f t="shared" si="10"/>
        <v>11769573</v>
      </c>
    </row>
    <row r="74" spans="1:6" ht="60" x14ac:dyDescent="0.3">
      <c r="A74" s="86" t="s">
        <v>387</v>
      </c>
      <c r="B74" s="77" t="s">
        <v>1087</v>
      </c>
      <c r="C74" s="137"/>
      <c r="D74" s="149">
        <f>D75+D76</f>
        <v>0</v>
      </c>
      <c r="E74" s="149">
        <f t="shared" ref="E74:F74" si="11">E75+E76</f>
        <v>5884786</v>
      </c>
      <c r="F74" s="149">
        <f t="shared" si="11"/>
        <v>11769573</v>
      </c>
    </row>
    <row r="75" spans="1:6" ht="60" x14ac:dyDescent="0.3">
      <c r="A75" s="86" t="s">
        <v>362</v>
      </c>
      <c r="B75" s="77" t="s">
        <v>1087</v>
      </c>
      <c r="C75" s="137">
        <v>100</v>
      </c>
      <c r="D75" s="149">
        <v>0</v>
      </c>
      <c r="E75" s="149">
        <v>86967</v>
      </c>
      <c r="F75" s="149">
        <v>173934</v>
      </c>
    </row>
    <row r="76" spans="1:6" ht="24" x14ac:dyDescent="0.3">
      <c r="A76" s="86" t="s">
        <v>567</v>
      </c>
      <c r="B76" s="77" t="s">
        <v>1087</v>
      </c>
      <c r="C76" s="137">
        <v>400</v>
      </c>
      <c r="D76" s="149">
        <v>0</v>
      </c>
      <c r="E76" s="149">
        <v>5797819</v>
      </c>
      <c r="F76" s="149">
        <v>11595639</v>
      </c>
    </row>
    <row r="77" spans="1:6" ht="60" x14ac:dyDescent="0.3">
      <c r="A77" s="86" t="s">
        <v>387</v>
      </c>
      <c r="B77" s="77" t="s">
        <v>1088</v>
      </c>
      <c r="C77" s="137"/>
      <c r="D77" s="149">
        <f>D79+D78</f>
        <v>0</v>
      </c>
      <c r="E77" s="149">
        <f>E79+E78</f>
        <v>0</v>
      </c>
      <c r="F77" s="149">
        <f>F79+F78</f>
        <v>0</v>
      </c>
    </row>
    <row r="78" spans="1:6" ht="60" x14ac:dyDescent="0.3">
      <c r="A78" s="86" t="s">
        <v>362</v>
      </c>
      <c r="B78" s="77" t="s">
        <v>1088</v>
      </c>
      <c r="C78" s="137">
        <v>100</v>
      </c>
      <c r="D78" s="151">
        <v>0</v>
      </c>
      <c r="E78" s="151"/>
      <c r="F78" s="151"/>
    </row>
    <row r="79" spans="1:6" ht="24" x14ac:dyDescent="0.3">
      <c r="A79" s="86" t="s">
        <v>567</v>
      </c>
      <c r="B79" s="77" t="s">
        <v>1088</v>
      </c>
      <c r="C79" s="137">
        <v>400</v>
      </c>
      <c r="D79" s="149">
        <v>0</v>
      </c>
      <c r="E79" s="149">
        <v>0</v>
      </c>
      <c r="F79" s="149">
        <v>0</v>
      </c>
    </row>
    <row r="80" spans="1:6" ht="60" x14ac:dyDescent="0.3">
      <c r="A80" s="86" t="s">
        <v>963</v>
      </c>
      <c r="B80" s="78" t="s">
        <v>932</v>
      </c>
      <c r="C80" s="136"/>
      <c r="D80" s="149">
        <f>D81+D84</f>
        <v>5086269</v>
      </c>
      <c r="E80" s="149">
        <f>E81+E84</f>
        <v>4851942</v>
      </c>
      <c r="F80" s="149">
        <f>F81+F84</f>
        <v>4851942</v>
      </c>
    </row>
    <row r="81" spans="1:7" ht="60" x14ac:dyDescent="0.3">
      <c r="A81" s="86" t="s">
        <v>847</v>
      </c>
      <c r="B81" s="78" t="s">
        <v>832</v>
      </c>
      <c r="C81" s="136"/>
      <c r="D81" s="149">
        <f t="shared" ref="D81:F82" si="12">D82</f>
        <v>1133700</v>
      </c>
      <c r="E81" s="149">
        <f t="shared" si="12"/>
        <v>1133700</v>
      </c>
      <c r="F81" s="149">
        <f t="shared" si="12"/>
        <v>1133700</v>
      </c>
    </row>
    <row r="82" spans="1:7" ht="48" x14ac:dyDescent="0.3">
      <c r="A82" s="86" t="s">
        <v>848</v>
      </c>
      <c r="B82" s="78" t="s">
        <v>849</v>
      </c>
      <c r="C82" s="136"/>
      <c r="D82" s="149">
        <f t="shared" si="12"/>
        <v>1133700</v>
      </c>
      <c r="E82" s="149">
        <f t="shared" si="12"/>
        <v>1133700</v>
      </c>
      <c r="F82" s="149">
        <f t="shared" si="12"/>
        <v>1133700</v>
      </c>
    </row>
    <row r="83" spans="1:7" ht="60" x14ac:dyDescent="0.3">
      <c r="A83" s="86" t="s">
        <v>362</v>
      </c>
      <c r="B83" s="78" t="s">
        <v>849</v>
      </c>
      <c r="C83" s="136">
        <v>100</v>
      </c>
      <c r="D83" s="151">
        <v>1133700</v>
      </c>
      <c r="E83" s="151">
        <v>1133700</v>
      </c>
      <c r="F83" s="151">
        <v>1133700</v>
      </c>
    </row>
    <row r="84" spans="1:7" ht="60" x14ac:dyDescent="0.3">
      <c r="A84" s="86" t="s">
        <v>831</v>
      </c>
      <c r="B84" s="78" t="s">
        <v>964</v>
      </c>
      <c r="C84" s="136"/>
      <c r="D84" s="149">
        <f t="shared" ref="D84:F85" si="13">D85</f>
        <v>3952569</v>
      </c>
      <c r="E84" s="149">
        <f t="shared" si="13"/>
        <v>3718242</v>
      </c>
      <c r="F84" s="149">
        <f t="shared" si="13"/>
        <v>3718242</v>
      </c>
    </row>
    <row r="85" spans="1:7" ht="36" x14ac:dyDescent="0.3">
      <c r="A85" s="86" t="s">
        <v>833</v>
      </c>
      <c r="B85" s="78" t="s">
        <v>965</v>
      </c>
      <c r="C85" s="136"/>
      <c r="D85" s="149">
        <f t="shared" si="13"/>
        <v>3952569</v>
      </c>
      <c r="E85" s="149">
        <f t="shared" si="13"/>
        <v>3718242</v>
      </c>
      <c r="F85" s="149">
        <f t="shared" si="13"/>
        <v>3718242</v>
      </c>
    </row>
    <row r="86" spans="1:7" x14ac:dyDescent="0.3">
      <c r="A86" s="86" t="s">
        <v>512</v>
      </c>
      <c r="B86" s="78" t="s">
        <v>965</v>
      </c>
      <c r="C86" s="136">
        <v>300</v>
      </c>
      <c r="D86" s="154">
        <v>3952569</v>
      </c>
      <c r="E86" s="149">
        <v>3718242</v>
      </c>
      <c r="F86" s="149">
        <v>3718242</v>
      </c>
    </row>
    <row r="87" spans="1:7" ht="34.200000000000003" x14ac:dyDescent="0.3">
      <c r="A87" s="83" t="s">
        <v>966</v>
      </c>
      <c r="B87" s="80" t="s">
        <v>469</v>
      </c>
      <c r="C87" s="135"/>
      <c r="D87" s="148">
        <f>D88+D96+D176</f>
        <v>491712889</v>
      </c>
      <c r="E87" s="148">
        <f>E88+E96+E176</f>
        <v>403314150</v>
      </c>
      <c r="F87" s="148">
        <f>F88+F96+F176</f>
        <v>555858584</v>
      </c>
    </row>
    <row r="88" spans="1:7" ht="24" x14ac:dyDescent="0.3">
      <c r="A88" s="86" t="s">
        <v>967</v>
      </c>
      <c r="B88" s="78" t="s">
        <v>471</v>
      </c>
      <c r="C88" s="136"/>
      <c r="D88" s="149">
        <f>D89</f>
        <v>4224414</v>
      </c>
      <c r="E88" s="149">
        <f>E89</f>
        <v>3566414</v>
      </c>
      <c r="F88" s="149">
        <f>F89</f>
        <v>3566414</v>
      </c>
    </row>
    <row r="89" spans="1:7" ht="36" x14ac:dyDescent="0.3">
      <c r="A89" s="86" t="s">
        <v>753</v>
      </c>
      <c r="B89" s="78" t="s">
        <v>473</v>
      </c>
      <c r="C89" s="136"/>
      <c r="D89" s="149">
        <f>D90+D92</f>
        <v>4224414</v>
      </c>
      <c r="E89" s="149">
        <f>E90+E92</f>
        <v>3566414</v>
      </c>
      <c r="F89" s="149">
        <f>F90+F92</f>
        <v>3566414</v>
      </c>
    </row>
    <row r="90" spans="1:7" ht="36" x14ac:dyDescent="0.3">
      <c r="A90" s="87" t="s">
        <v>474</v>
      </c>
      <c r="B90" s="78" t="s">
        <v>475</v>
      </c>
      <c r="C90" s="136"/>
      <c r="D90" s="149">
        <f>D91</f>
        <v>195414</v>
      </c>
      <c r="E90" s="149">
        <f>E91</f>
        <v>195414</v>
      </c>
      <c r="F90" s="149">
        <f>F91</f>
        <v>195414</v>
      </c>
    </row>
    <row r="91" spans="1:7" ht="60" x14ac:dyDescent="0.3">
      <c r="A91" s="86" t="s">
        <v>362</v>
      </c>
      <c r="B91" s="78" t="s">
        <v>475</v>
      </c>
      <c r="C91" s="136">
        <v>100</v>
      </c>
      <c r="D91" s="151">
        <v>195414</v>
      </c>
      <c r="E91" s="151">
        <v>195414</v>
      </c>
      <c r="F91" s="151">
        <v>195414</v>
      </c>
      <c r="G91" s="2"/>
    </row>
    <row r="92" spans="1:7" ht="24" x14ac:dyDescent="0.3">
      <c r="A92" s="86" t="s">
        <v>518</v>
      </c>
      <c r="B92" s="78" t="s">
        <v>754</v>
      </c>
      <c r="C92" s="136"/>
      <c r="D92" s="151">
        <f>D93+D94+D95</f>
        <v>4029000</v>
      </c>
      <c r="E92" s="151">
        <f>E93+E94+E95</f>
        <v>3371000</v>
      </c>
      <c r="F92" s="151">
        <f>F93+F94+F95</f>
        <v>3371000</v>
      </c>
    </row>
    <row r="93" spans="1:7" ht="60" x14ac:dyDescent="0.3">
      <c r="A93" s="86" t="s">
        <v>362</v>
      </c>
      <c r="B93" s="78" t="s">
        <v>754</v>
      </c>
      <c r="C93" s="136">
        <v>100</v>
      </c>
      <c r="D93" s="74">
        <v>3184000</v>
      </c>
      <c r="E93" s="149">
        <v>2864000</v>
      </c>
      <c r="F93" s="149">
        <v>2864000</v>
      </c>
    </row>
    <row r="94" spans="1:7" ht="24" x14ac:dyDescent="0.3">
      <c r="A94" s="86" t="s">
        <v>373</v>
      </c>
      <c r="B94" s="78" t="s">
        <v>754</v>
      </c>
      <c r="C94" s="136">
        <v>200</v>
      </c>
      <c r="D94" s="74">
        <v>838000</v>
      </c>
      <c r="E94" s="149">
        <v>500000</v>
      </c>
      <c r="F94" s="149">
        <v>500000</v>
      </c>
    </row>
    <row r="95" spans="1:7" x14ac:dyDescent="0.3">
      <c r="A95" s="86" t="s">
        <v>425</v>
      </c>
      <c r="B95" s="185" t="s">
        <v>754</v>
      </c>
      <c r="C95" s="186">
        <v>800</v>
      </c>
      <c r="D95" s="152">
        <v>7000</v>
      </c>
      <c r="E95" s="149">
        <v>7000</v>
      </c>
      <c r="F95" s="149">
        <v>7000</v>
      </c>
    </row>
    <row r="96" spans="1:7" ht="24" x14ac:dyDescent="0.3">
      <c r="A96" s="86" t="s">
        <v>968</v>
      </c>
      <c r="B96" s="78" t="s">
        <v>677</v>
      </c>
      <c r="C96" s="136"/>
      <c r="D96" s="149">
        <f>D97+D107+D123+D135</f>
        <v>476298030</v>
      </c>
      <c r="E96" s="149">
        <f>E97+E107+E123+E135</f>
        <v>389614529</v>
      </c>
      <c r="F96" s="149">
        <f>F97+F107+F123+F135</f>
        <v>541790963</v>
      </c>
    </row>
    <row r="97" spans="1:6" ht="24" x14ac:dyDescent="0.3">
      <c r="A97" s="86" t="s">
        <v>646</v>
      </c>
      <c r="B97" s="78" t="s">
        <v>647</v>
      </c>
      <c r="C97" s="136"/>
      <c r="D97" s="149">
        <f>D98+D101+D105</f>
        <v>74308231</v>
      </c>
      <c r="E97" s="149">
        <f>E98+E101+E105</f>
        <v>65724662</v>
      </c>
      <c r="F97" s="149">
        <f>F98+F101+F105</f>
        <v>65724662</v>
      </c>
    </row>
    <row r="98" spans="1:6" ht="96" x14ac:dyDescent="0.3">
      <c r="A98" s="86" t="s">
        <v>969</v>
      </c>
      <c r="B98" s="78" t="s">
        <v>649</v>
      </c>
      <c r="C98" s="136"/>
      <c r="D98" s="149">
        <f>D99+D100</f>
        <v>35637627</v>
      </c>
      <c r="E98" s="149">
        <f>E99+E100</f>
        <v>33334662</v>
      </c>
      <c r="F98" s="149">
        <f>F99+F100</f>
        <v>33334662</v>
      </c>
    </row>
    <row r="99" spans="1:6" ht="60" x14ac:dyDescent="0.3">
      <c r="A99" s="86" t="s">
        <v>362</v>
      </c>
      <c r="B99" s="78" t="s">
        <v>649</v>
      </c>
      <c r="C99" s="136">
        <v>100</v>
      </c>
      <c r="D99" s="74">
        <v>35330516</v>
      </c>
      <c r="E99" s="149">
        <v>33027551</v>
      </c>
      <c r="F99" s="149">
        <v>33027551</v>
      </c>
    </row>
    <row r="100" spans="1:6" ht="24" x14ac:dyDescent="0.3">
      <c r="A100" s="86" t="s">
        <v>373</v>
      </c>
      <c r="B100" s="78" t="s">
        <v>649</v>
      </c>
      <c r="C100" s="136">
        <v>200</v>
      </c>
      <c r="D100" s="152">
        <v>307111</v>
      </c>
      <c r="E100" s="149">
        <v>307111</v>
      </c>
      <c r="F100" s="149">
        <v>307111</v>
      </c>
    </row>
    <row r="101" spans="1:6" ht="24" x14ac:dyDescent="0.3">
      <c r="A101" s="86" t="s">
        <v>970</v>
      </c>
      <c r="B101" s="78" t="s">
        <v>650</v>
      </c>
      <c r="C101" s="136"/>
      <c r="D101" s="151">
        <f>D102+D103+D104</f>
        <v>34558604</v>
      </c>
      <c r="E101" s="151">
        <f>E102+E103+E104</f>
        <v>28278000</v>
      </c>
      <c r="F101" s="151">
        <f>F102+F103+F104</f>
        <v>28278000</v>
      </c>
    </row>
    <row r="102" spans="1:6" ht="60" x14ac:dyDescent="0.3">
      <c r="A102" s="86" t="s">
        <v>362</v>
      </c>
      <c r="B102" s="78" t="s">
        <v>650</v>
      </c>
      <c r="C102" s="137">
        <v>100</v>
      </c>
      <c r="D102" s="152">
        <v>20021000</v>
      </c>
      <c r="E102" s="149">
        <v>20021000</v>
      </c>
      <c r="F102" s="149">
        <v>20021000</v>
      </c>
    </row>
    <row r="103" spans="1:6" ht="24" x14ac:dyDescent="0.3">
      <c r="A103" s="86" t="s">
        <v>373</v>
      </c>
      <c r="B103" s="78" t="s">
        <v>650</v>
      </c>
      <c r="C103" s="137">
        <v>200</v>
      </c>
      <c r="D103" s="154">
        <v>14080604</v>
      </c>
      <c r="E103" s="149">
        <v>7800000</v>
      </c>
      <c r="F103" s="149">
        <v>7800000</v>
      </c>
    </row>
    <row r="104" spans="1:6" x14ac:dyDescent="0.3">
      <c r="A104" s="86" t="s">
        <v>425</v>
      </c>
      <c r="B104" s="78" t="s">
        <v>650</v>
      </c>
      <c r="C104" s="137">
        <v>800</v>
      </c>
      <c r="D104" s="152">
        <v>457000</v>
      </c>
      <c r="E104" s="149">
        <v>457000</v>
      </c>
      <c r="F104" s="149">
        <v>457000</v>
      </c>
    </row>
    <row r="105" spans="1:6" ht="36" x14ac:dyDescent="0.3">
      <c r="A105" s="86" t="s">
        <v>685</v>
      </c>
      <c r="B105" s="77" t="s">
        <v>652</v>
      </c>
      <c r="C105" s="137"/>
      <c r="D105" s="152">
        <f>D106</f>
        <v>4112000</v>
      </c>
      <c r="E105" s="152">
        <f>E106</f>
        <v>4112000</v>
      </c>
      <c r="F105" s="152">
        <f>F106</f>
        <v>4112000</v>
      </c>
    </row>
    <row r="106" spans="1:6" ht="24" x14ac:dyDescent="0.3">
      <c r="A106" s="86" t="s">
        <v>373</v>
      </c>
      <c r="B106" s="77" t="s">
        <v>652</v>
      </c>
      <c r="C106" s="137">
        <v>200</v>
      </c>
      <c r="D106" s="152">
        <v>4112000</v>
      </c>
      <c r="E106" s="149">
        <v>4112000</v>
      </c>
      <c r="F106" s="149">
        <v>4112000</v>
      </c>
    </row>
    <row r="107" spans="1:6" ht="24" x14ac:dyDescent="0.3">
      <c r="A107" s="86" t="s">
        <v>947</v>
      </c>
      <c r="B107" s="78" t="s">
        <v>654</v>
      </c>
      <c r="C107" s="136"/>
      <c r="D107" s="149">
        <f>D108+D110+D115+D117+D119+D112+D121</f>
        <v>7385661</v>
      </c>
      <c r="E107" s="149">
        <f>E108+E110+E115+E117+E119+E112+E121</f>
        <v>2638660</v>
      </c>
      <c r="F107" s="149">
        <f>F108+F110+F115+F117+F119+F112+F121</f>
        <v>2638660</v>
      </c>
    </row>
    <row r="108" spans="1:6" ht="36" x14ac:dyDescent="0.3">
      <c r="A108" s="98" t="s">
        <v>657</v>
      </c>
      <c r="B108" s="77" t="s">
        <v>658</v>
      </c>
      <c r="C108" s="137"/>
      <c r="D108" s="151">
        <f>D109</f>
        <v>4482</v>
      </c>
      <c r="E108" s="151">
        <f>E109</f>
        <v>4482</v>
      </c>
      <c r="F108" s="151">
        <f>F109</f>
        <v>4482</v>
      </c>
    </row>
    <row r="109" spans="1:6" ht="60" x14ac:dyDescent="0.3">
      <c r="A109" s="86" t="s">
        <v>362</v>
      </c>
      <c r="B109" s="77" t="s">
        <v>658</v>
      </c>
      <c r="C109" s="137">
        <v>100</v>
      </c>
      <c r="D109" s="152">
        <v>4482</v>
      </c>
      <c r="E109" s="149">
        <v>4482</v>
      </c>
      <c r="F109" s="149">
        <v>4482</v>
      </c>
    </row>
    <row r="110" spans="1:6" ht="36" x14ac:dyDescent="0.3">
      <c r="A110" s="98" t="s">
        <v>659</v>
      </c>
      <c r="B110" s="77" t="s">
        <v>660</v>
      </c>
      <c r="C110" s="137"/>
      <c r="D110" s="151">
        <f>D111</f>
        <v>57258</v>
      </c>
      <c r="E110" s="151">
        <f>E111</f>
        <v>57258</v>
      </c>
      <c r="F110" s="151">
        <f>F111</f>
        <v>57258</v>
      </c>
    </row>
    <row r="111" spans="1:6" ht="60" x14ac:dyDescent="0.3">
      <c r="A111" s="86" t="s">
        <v>362</v>
      </c>
      <c r="B111" s="77" t="s">
        <v>660</v>
      </c>
      <c r="C111" s="137">
        <v>100</v>
      </c>
      <c r="D111" s="152">
        <v>57258</v>
      </c>
      <c r="E111" s="149">
        <v>57258</v>
      </c>
      <c r="F111" s="149">
        <v>57258</v>
      </c>
    </row>
    <row r="112" spans="1:6" ht="60" x14ac:dyDescent="0.3">
      <c r="A112" s="86" t="s">
        <v>655</v>
      </c>
      <c r="B112" s="78" t="s">
        <v>656</v>
      </c>
      <c r="C112" s="137"/>
      <c r="D112" s="151">
        <f>D113+D114</f>
        <v>2477710</v>
      </c>
      <c r="E112" s="151">
        <f>E113+E114</f>
        <v>1508938</v>
      </c>
      <c r="F112" s="151">
        <f>F113+F114</f>
        <v>1508938</v>
      </c>
    </row>
    <row r="113" spans="1:6" ht="60" x14ac:dyDescent="0.3">
      <c r="A113" s="86" t="s">
        <v>362</v>
      </c>
      <c r="B113" s="78" t="s">
        <v>656</v>
      </c>
      <c r="C113" s="137">
        <v>100</v>
      </c>
      <c r="D113" s="151">
        <v>1979710</v>
      </c>
      <c r="E113" s="151">
        <v>1210938</v>
      </c>
      <c r="F113" s="151">
        <v>1210938</v>
      </c>
    </row>
    <row r="114" spans="1:6" x14ac:dyDescent="0.3">
      <c r="A114" s="86" t="s">
        <v>512</v>
      </c>
      <c r="B114" s="78" t="s">
        <v>656</v>
      </c>
      <c r="C114" s="137">
        <v>300</v>
      </c>
      <c r="D114" s="151">
        <v>498000</v>
      </c>
      <c r="E114" s="151">
        <v>298000</v>
      </c>
      <c r="F114" s="151">
        <v>298000</v>
      </c>
    </row>
    <row r="115" spans="1:6" ht="60" x14ac:dyDescent="0.3">
      <c r="A115" s="86" t="s">
        <v>971</v>
      </c>
      <c r="B115" s="78" t="s">
        <v>839</v>
      </c>
      <c r="C115" s="136"/>
      <c r="D115" s="149">
        <f>D116</f>
        <v>1702885</v>
      </c>
      <c r="E115" s="149">
        <f>E116</f>
        <v>1067982</v>
      </c>
      <c r="F115" s="149">
        <f>F116</f>
        <v>1067982</v>
      </c>
    </row>
    <row r="116" spans="1:6" x14ac:dyDescent="0.3">
      <c r="A116" s="86" t="s">
        <v>512</v>
      </c>
      <c r="B116" s="78" t="s">
        <v>839</v>
      </c>
      <c r="C116" s="136">
        <v>300</v>
      </c>
      <c r="D116" s="157">
        <v>1702885</v>
      </c>
      <c r="E116" s="149">
        <v>1067982</v>
      </c>
      <c r="F116" s="149">
        <v>1067982</v>
      </c>
    </row>
    <row r="117" spans="1:6" ht="60" x14ac:dyDescent="0.3">
      <c r="A117" s="87" t="s">
        <v>661</v>
      </c>
      <c r="B117" s="155" t="s">
        <v>662</v>
      </c>
      <c r="C117" s="137"/>
      <c r="D117" s="152">
        <f>D118</f>
        <v>2102358</v>
      </c>
      <c r="E117" s="152">
        <f>E118</f>
        <v>0</v>
      </c>
      <c r="F117" s="152">
        <f>F118</f>
        <v>0</v>
      </c>
    </row>
    <row r="118" spans="1:6" ht="24" x14ac:dyDescent="0.3">
      <c r="A118" s="86" t="s">
        <v>373</v>
      </c>
      <c r="B118" s="155" t="s">
        <v>662</v>
      </c>
      <c r="C118" s="137">
        <v>200</v>
      </c>
      <c r="D118" s="149">
        <v>2102358</v>
      </c>
      <c r="E118" s="200">
        <v>0</v>
      </c>
      <c r="F118" s="200">
        <v>0</v>
      </c>
    </row>
    <row r="119" spans="1:6" ht="60" x14ac:dyDescent="0.3">
      <c r="A119" s="87" t="s">
        <v>663</v>
      </c>
      <c r="B119" s="155" t="s">
        <v>664</v>
      </c>
      <c r="C119" s="137"/>
      <c r="D119" s="152">
        <f>D120</f>
        <v>1040968</v>
      </c>
      <c r="E119" s="152">
        <f>E120</f>
        <v>0</v>
      </c>
      <c r="F119" s="152">
        <f>F120</f>
        <v>0</v>
      </c>
    </row>
    <row r="120" spans="1:6" ht="25.5" customHeight="1" x14ac:dyDescent="0.3">
      <c r="A120" s="86" t="s">
        <v>373</v>
      </c>
      <c r="B120" s="155" t="s">
        <v>664</v>
      </c>
      <c r="C120" s="137">
        <v>200</v>
      </c>
      <c r="D120" s="154">
        <v>1040968</v>
      </c>
      <c r="E120" s="200">
        <v>0</v>
      </c>
      <c r="F120" s="200">
        <v>0</v>
      </c>
    </row>
    <row r="121" spans="1:6" ht="36" x14ac:dyDescent="0.3">
      <c r="A121" s="86" t="s">
        <v>636</v>
      </c>
      <c r="B121" s="156" t="s">
        <v>665</v>
      </c>
      <c r="C121" s="137"/>
      <c r="D121" s="149">
        <f>D122</f>
        <v>0</v>
      </c>
      <c r="E121" s="149">
        <f>E122</f>
        <v>0</v>
      </c>
      <c r="F121" s="149">
        <f>F122</f>
        <v>0</v>
      </c>
    </row>
    <row r="122" spans="1:6" ht="24" x14ac:dyDescent="0.3">
      <c r="A122" s="86" t="s">
        <v>567</v>
      </c>
      <c r="B122" s="156" t="s">
        <v>665</v>
      </c>
      <c r="C122" s="137">
        <v>400</v>
      </c>
      <c r="D122" s="149">
        <v>0</v>
      </c>
      <c r="E122" s="200">
        <v>0</v>
      </c>
      <c r="F122" s="200">
        <v>0</v>
      </c>
    </row>
    <row r="123" spans="1:6" ht="24" x14ac:dyDescent="0.3">
      <c r="A123" s="86" t="s">
        <v>678</v>
      </c>
      <c r="B123" s="78" t="s">
        <v>679</v>
      </c>
      <c r="C123" s="136"/>
      <c r="D123" s="149">
        <f>D124+D129+D127+D133</f>
        <v>333862210</v>
      </c>
      <c r="E123" s="149">
        <f>E124+E129+E127+E133</f>
        <v>292929787</v>
      </c>
      <c r="F123" s="149">
        <f>F124+F129+F127+F133</f>
        <v>275643161</v>
      </c>
    </row>
    <row r="124" spans="1:6" ht="96" x14ac:dyDescent="0.3">
      <c r="A124" s="86" t="s">
        <v>972</v>
      </c>
      <c r="B124" s="78" t="s">
        <v>681</v>
      </c>
      <c r="C124" s="136"/>
      <c r="D124" s="149">
        <f>D125+D126</f>
        <v>265023775</v>
      </c>
      <c r="E124" s="149">
        <f>E125+E126</f>
        <v>247978934</v>
      </c>
      <c r="F124" s="149">
        <f>F125+F126</f>
        <v>231783327</v>
      </c>
    </row>
    <row r="125" spans="1:6" ht="60" x14ac:dyDescent="0.3">
      <c r="A125" s="86" t="s">
        <v>362</v>
      </c>
      <c r="B125" s="78" t="s">
        <v>681</v>
      </c>
      <c r="C125" s="136">
        <v>100</v>
      </c>
      <c r="D125" s="74">
        <v>257487288</v>
      </c>
      <c r="E125" s="149">
        <v>240452275</v>
      </c>
      <c r="F125" s="149">
        <v>224256668</v>
      </c>
    </row>
    <row r="126" spans="1:6" ht="24" x14ac:dyDescent="0.3">
      <c r="A126" s="86" t="s">
        <v>373</v>
      </c>
      <c r="B126" s="78" t="s">
        <v>681</v>
      </c>
      <c r="C126" s="136">
        <v>200</v>
      </c>
      <c r="D126" s="152">
        <v>7536487</v>
      </c>
      <c r="E126" s="149">
        <v>7526659</v>
      </c>
      <c r="F126" s="149">
        <v>7526659</v>
      </c>
    </row>
    <row r="127" spans="1:6" ht="48" x14ac:dyDescent="0.3">
      <c r="A127" s="86" t="s">
        <v>682</v>
      </c>
      <c r="B127" s="77" t="s">
        <v>683</v>
      </c>
      <c r="C127" s="137"/>
      <c r="D127" s="152">
        <f>D128</f>
        <v>22897786</v>
      </c>
      <c r="E127" s="152">
        <f>E128</f>
        <v>13671000</v>
      </c>
      <c r="F127" s="152">
        <f>F128</f>
        <v>13671000</v>
      </c>
    </row>
    <row r="128" spans="1:6" ht="60" x14ac:dyDescent="0.3">
      <c r="A128" s="86" t="s">
        <v>362</v>
      </c>
      <c r="B128" s="77" t="s">
        <v>683</v>
      </c>
      <c r="C128" s="137">
        <v>100</v>
      </c>
      <c r="D128" s="157">
        <v>22897786</v>
      </c>
      <c r="E128" s="149">
        <v>13671000</v>
      </c>
      <c r="F128" s="149">
        <v>13671000</v>
      </c>
    </row>
    <row r="129" spans="1:6" ht="24" x14ac:dyDescent="0.3">
      <c r="A129" s="86" t="s">
        <v>970</v>
      </c>
      <c r="B129" s="78" t="s">
        <v>684</v>
      </c>
      <c r="C129" s="136"/>
      <c r="D129" s="151">
        <f>D131+D132+D130</f>
        <v>45527649</v>
      </c>
      <c r="E129" s="151">
        <f>E131+E132+E130</f>
        <v>30866853</v>
      </c>
      <c r="F129" s="151">
        <f>F131+F132+F130</f>
        <v>29775834</v>
      </c>
    </row>
    <row r="130" spans="1:6" ht="60" x14ac:dyDescent="0.3">
      <c r="A130" s="86" t="s">
        <v>362</v>
      </c>
      <c r="B130" s="78" t="s">
        <v>684</v>
      </c>
      <c r="C130" s="136">
        <v>100</v>
      </c>
      <c r="D130" s="151">
        <v>0</v>
      </c>
      <c r="E130" s="151">
        <v>0</v>
      </c>
      <c r="F130" s="151">
        <v>0</v>
      </c>
    </row>
    <row r="131" spans="1:6" ht="24" x14ac:dyDescent="0.3">
      <c r="A131" s="86" t="s">
        <v>373</v>
      </c>
      <c r="B131" s="78" t="s">
        <v>684</v>
      </c>
      <c r="C131" s="136">
        <v>200</v>
      </c>
      <c r="D131" s="74">
        <v>39967649</v>
      </c>
      <c r="E131" s="149">
        <v>25306853</v>
      </c>
      <c r="F131" s="149">
        <v>24215834</v>
      </c>
    </row>
    <row r="132" spans="1:6" x14ac:dyDescent="0.3">
      <c r="A132" s="86" t="s">
        <v>425</v>
      </c>
      <c r="B132" s="78" t="s">
        <v>684</v>
      </c>
      <c r="C132" s="136">
        <v>800</v>
      </c>
      <c r="D132" s="152">
        <v>5560000</v>
      </c>
      <c r="E132" s="149">
        <v>5560000</v>
      </c>
      <c r="F132" s="149">
        <v>5560000</v>
      </c>
    </row>
    <row r="133" spans="1:6" ht="36" x14ac:dyDescent="0.3">
      <c r="A133" s="86" t="s">
        <v>685</v>
      </c>
      <c r="B133" s="77" t="s">
        <v>686</v>
      </c>
      <c r="C133" s="137"/>
      <c r="D133" s="152">
        <f>D134</f>
        <v>413000</v>
      </c>
      <c r="E133" s="152">
        <f>E134</f>
        <v>413000</v>
      </c>
      <c r="F133" s="152">
        <f>F134</f>
        <v>413000</v>
      </c>
    </row>
    <row r="134" spans="1:6" ht="24" x14ac:dyDescent="0.3">
      <c r="A134" s="86" t="s">
        <v>373</v>
      </c>
      <c r="B134" s="77" t="s">
        <v>686</v>
      </c>
      <c r="C134" s="137">
        <v>200</v>
      </c>
      <c r="D134" s="152">
        <v>413000</v>
      </c>
      <c r="E134" s="149">
        <v>413000</v>
      </c>
      <c r="F134" s="149">
        <v>413000</v>
      </c>
    </row>
    <row r="135" spans="1:6" ht="24" x14ac:dyDescent="0.3">
      <c r="A135" s="86" t="s">
        <v>687</v>
      </c>
      <c r="B135" s="78" t="s">
        <v>688</v>
      </c>
      <c r="C135" s="136"/>
      <c r="D135" s="149">
        <f>D142+D144+D146+D148+D150+D153+D158+D164+D136+D139+D167+D170+D173+D162+D156+D160</f>
        <v>60741928</v>
      </c>
      <c r="E135" s="149">
        <f>E142+E144+E146+E148+E150+E153+E158+E164+E136+E139+E167+E170+E173+E162+E156+E160</f>
        <v>28321420</v>
      </c>
      <c r="F135" s="149">
        <f>F142+F144+F146+F148+F150+F153+F158+F164+F136+F139+F167+F170+F173+F162+F156+F160</f>
        <v>197784480</v>
      </c>
    </row>
    <row r="136" spans="1:6" ht="36" x14ac:dyDescent="0.3">
      <c r="A136" s="86" t="s">
        <v>690</v>
      </c>
      <c r="B136" s="77" t="s">
        <v>691</v>
      </c>
      <c r="C136" s="137"/>
      <c r="D136" s="151">
        <f>D137+D138</f>
        <v>8780700</v>
      </c>
      <c r="E136" s="151">
        <f>E137+E138</f>
        <v>3590000</v>
      </c>
      <c r="F136" s="151">
        <f>F137+F138</f>
        <v>3590000</v>
      </c>
    </row>
    <row r="137" spans="1:6" ht="24" x14ac:dyDescent="0.3">
      <c r="A137" s="86" t="s">
        <v>373</v>
      </c>
      <c r="B137" s="77" t="s">
        <v>691</v>
      </c>
      <c r="C137" s="137">
        <v>200</v>
      </c>
      <c r="D137" s="74">
        <v>3333000</v>
      </c>
      <c r="E137" s="149">
        <v>3590000</v>
      </c>
      <c r="F137" s="149">
        <v>3590000</v>
      </c>
    </row>
    <row r="138" spans="1:6" x14ac:dyDescent="0.3">
      <c r="A138" s="86" t="s">
        <v>512</v>
      </c>
      <c r="B138" s="77" t="s">
        <v>691</v>
      </c>
      <c r="C138" s="137">
        <v>300</v>
      </c>
      <c r="D138" s="74">
        <v>5447700</v>
      </c>
      <c r="E138" s="200">
        <v>0</v>
      </c>
      <c r="F138" s="200">
        <v>0</v>
      </c>
    </row>
    <row r="139" spans="1:6" ht="60" x14ac:dyDescent="0.3">
      <c r="A139" s="86" t="s">
        <v>655</v>
      </c>
      <c r="B139" s="78" t="s">
        <v>973</v>
      </c>
      <c r="C139" s="137"/>
      <c r="D139" s="151">
        <f>D140+D141</f>
        <v>15525437</v>
      </c>
      <c r="E139" s="151">
        <f>E140+E141</f>
        <v>9157466</v>
      </c>
      <c r="F139" s="151">
        <f>F140+F141</f>
        <v>9157466</v>
      </c>
    </row>
    <row r="140" spans="1:6" ht="60" x14ac:dyDescent="0.3">
      <c r="A140" s="86" t="s">
        <v>362</v>
      </c>
      <c r="B140" s="78" t="s">
        <v>973</v>
      </c>
      <c r="C140" s="137">
        <v>100</v>
      </c>
      <c r="D140" s="74">
        <v>10462509</v>
      </c>
      <c r="E140" s="151">
        <v>6201466</v>
      </c>
      <c r="F140" s="151">
        <v>6201466</v>
      </c>
    </row>
    <row r="141" spans="1:6" x14ac:dyDescent="0.3">
      <c r="A141" s="86" t="s">
        <v>512</v>
      </c>
      <c r="B141" s="78" t="s">
        <v>973</v>
      </c>
      <c r="C141" s="137">
        <v>300</v>
      </c>
      <c r="D141" s="74">
        <v>5062928</v>
      </c>
      <c r="E141" s="151">
        <v>2956000</v>
      </c>
      <c r="F141" s="151">
        <v>2956000</v>
      </c>
    </row>
    <row r="142" spans="1:6" ht="36" x14ac:dyDescent="0.3">
      <c r="A142" s="98" t="s">
        <v>657</v>
      </c>
      <c r="B142" s="78" t="s">
        <v>974</v>
      </c>
      <c r="C142" s="136"/>
      <c r="D142" s="149">
        <f>D143</f>
        <v>41855</v>
      </c>
      <c r="E142" s="149">
        <f>E143</f>
        <v>41855</v>
      </c>
      <c r="F142" s="149">
        <f>F143</f>
        <v>41855</v>
      </c>
    </row>
    <row r="143" spans="1:6" ht="60" x14ac:dyDescent="0.3">
      <c r="A143" s="86" t="s">
        <v>362</v>
      </c>
      <c r="B143" s="78" t="s">
        <v>974</v>
      </c>
      <c r="C143" s="137">
        <v>100</v>
      </c>
      <c r="D143" s="152">
        <v>41855</v>
      </c>
      <c r="E143" s="149">
        <v>41855</v>
      </c>
      <c r="F143" s="149">
        <v>41855</v>
      </c>
    </row>
    <row r="144" spans="1:6" ht="36" x14ac:dyDescent="0.3">
      <c r="A144" s="86" t="s">
        <v>659</v>
      </c>
      <c r="B144" s="78" t="s">
        <v>975</v>
      </c>
      <c r="C144" s="137"/>
      <c r="D144" s="152">
        <f>D145</f>
        <v>767514</v>
      </c>
      <c r="E144" s="152">
        <f>E145</f>
        <v>767514</v>
      </c>
      <c r="F144" s="152">
        <f>F145</f>
        <v>767514</v>
      </c>
    </row>
    <row r="145" spans="1:6" ht="60" x14ac:dyDescent="0.3">
      <c r="A145" s="86" t="s">
        <v>362</v>
      </c>
      <c r="B145" s="78" t="s">
        <v>975</v>
      </c>
      <c r="C145" s="137">
        <v>100</v>
      </c>
      <c r="D145" s="152">
        <v>767514</v>
      </c>
      <c r="E145" s="149">
        <v>767514</v>
      </c>
      <c r="F145" s="149">
        <v>767514</v>
      </c>
    </row>
    <row r="146" spans="1:6" ht="48" x14ac:dyDescent="0.3">
      <c r="A146" s="86" t="s">
        <v>694</v>
      </c>
      <c r="B146" s="78" t="s">
        <v>695</v>
      </c>
      <c r="C146" s="136"/>
      <c r="D146" s="149">
        <f>D147</f>
        <v>345185</v>
      </c>
      <c r="E146" s="149">
        <f>E147</f>
        <v>739264</v>
      </c>
      <c r="F146" s="149">
        <f>F147</f>
        <v>739264</v>
      </c>
    </row>
    <row r="147" spans="1:6" ht="24" x14ac:dyDescent="0.3">
      <c r="A147" s="86" t="s">
        <v>373</v>
      </c>
      <c r="B147" s="78" t="s">
        <v>976</v>
      </c>
      <c r="C147" s="136">
        <v>200</v>
      </c>
      <c r="D147" s="157">
        <v>345185</v>
      </c>
      <c r="E147" s="149">
        <v>739264</v>
      </c>
      <c r="F147" s="149">
        <v>739264</v>
      </c>
    </row>
    <row r="148" spans="1:6" ht="60" x14ac:dyDescent="0.3">
      <c r="A148" s="86" t="s">
        <v>696</v>
      </c>
      <c r="B148" s="78" t="s">
        <v>697</v>
      </c>
      <c r="C148" s="136"/>
      <c r="D148" s="152">
        <f>D149</f>
        <v>847147</v>
      </c>
      <c r="E148" s="152">
        <f>E149</f>
        <v>1814288</v>
      </c>
      <c r="F148" s="152">
        <f>F149</f>
        <v>1814288</v>
      </c>
    </row>
    <row r="149" spans="1:6" ht="24" x14ac:dyDescent="0.3">
      <c r="A149" s="86" t="s">
        <v>373</v>
      </c>
      <c r="B149" s="78" t="s">
        <v>697</v>
      </c>
      <c r="C149" s="136">
        <v>200</v>
      </c>
      <c r="D149" s="157">
        <v>847147</v>
      </c>
      <c r="E149" s="149">
        <v>1814288</v>
      </c>
      <c r="F149" s="149">
        <v>1814288</v>
      </c>
    </row>
    <row r="150" spans="1:6" ht="72" x14ac:dyDescent="0.3">
      <c r="A150" s="98" t="s">
        <v>698</v>
      </c>
      <c r="B150" s="78" t="s">
        <v>977</v>
      </c>
      <c r="C150" s="136"/>
      <c r="D150" s="149">
        <f>SUM(D151:D151)+D152</f>
        <v>416860</v>
      </c>
      <c r="E150" s="149">
        <f t="shared" ref="E150:F150" si="14">SUM(E151:E151)+E152</f>
        <v>416860</v>
      </c>
      <c r="F150" s="149">
        <f t="shared" si="14"/>
        <v>416860</v>
      </c>
    </row>
    <row r="151" spans="1:6" ht="24" x14ac:dyDescent="0.3">
      <c r="A151" s="86" t="s">
        <v>373</v>
      </c>
      <c r="B151" s="78" t="s">
        <v>977</v>
      </c>
      <c r="C151" s="136">
        <v>200</v>
      </c>
      <c r="D151" s="157">
        <v>300660</v>
      </c>
      <c r="E151" s="149">
        <v>416860</v>
      </c>
      <c r="F151" s="149">
        <v>416860</v>
      </c>
    </row>
    <row r="152" spans="1:6" x14ac:dyDescent="0.3">
      <c r="A152" s="86" t="s">
        <v>512</v>
      </c>
      <c r="B152" s="79" t="s">
        <v>699</v>
      </c>
      <c r="C152" s="79">
        <v>300</v>
      </c>
      <c r="D152" s="74">
        <v>116200</v>
      </c>
      <c r="E152" s="74">
        <v>0</v>
      </c>
      <c r="F152" s="74">
        <v>0</v>
      </c>
    </row>
    <row r="153" spans="1:6" ht="60" x14ac:dyDescent="0.3">
      <c r="A153" s="86" t="s">
        <v>700</v>
      </c>
      <c r="B153" s="78" t="s">
        <v>978</v>
      </c>
      <c r="C153" s="136"/>
      <c r="D153" s="152">
        <f>D154+D155</f>
        <v>2464376</v>
      </c>
      <c r="E153" s="152">
        <f>E154+E155</f>
        <v>4086740</v>
      </c>
      <c r="F153" s="152">
        <f>F154+F155</f>
        <v>4086740</v>
      </c>
    </row>
    <row r="154" spans="1:6" ht="24" x14ac:dyDescent="0.3">
      <c r="A154" s="86" t="s">
        <v>373</v>
      </c>
      <c r="B154" s="78" t="s">
        <v>978</v>
      </c>
      <c r="C154" s="136">
        <v>200</v>
      </c>
      <c r="D154" s="157">
        <v>1234942.3899999999</v>
      </c>
      <c r="E154" s="149">
        <v>4086740</v>
      </c>
      <c r="F154" s="149">
        <v>4086740</v>
      </c>
    </row>
    <row r="155" spans="1:6" x14ac:dyDescent="0.3">
      <c r="A155" s="86" t="s">
        <v>512</v>
      </c>
      <c r="B155" s="78" t="s">
        <v>978</v>
      </c>
      <c r="C155" s="136">
        <v>300</v>
      </c>
      <c r="D155" s="74">
        <v>1229433.6100000001</v>
      </c>
      <c r="E155" s="200"/>
      <c r="F155" s="200"/>
    </row>
    <row r="156" spans="1:6" x14ac:dyDescent="0.3">
      <c r="A156" s="86" t="s">
        <v>1103</v>
      </c>
      <c r="B156" s="79" t="s">
        <v>1102</v>
      </c>
      <c r="C156" s="136"/>
      <c r="D156" s="151">
        <f>D157</f>
        <v>120000</v>
      </c>
      <c r="E156" s="151">
        <f t="shared" ref="E156:F156" si="15">E157</f>
        <v>0</v>
      </c>
      <c r="F156" s="151">
        <f t="shared" si="15"/>
        <v>0</v>
      </c>
    </row>
    <row r="157" spans="1:6" ht="24" x14ac:dyDescent="0.3">
      <c r="A157" s="86" t="s">
        <v>373</v>
      </c>
      <c r="B157" s="79" t="s">
        <v>1102</v>
      </c>
      <c r="C157" s="79">
        <v>200</v>
      </c>
      <c r="D157" s="151">
        <v>120000</v>
      </c>
      <c r="E157" s="200"/>
      <c r="F157" s="200"/>
    </row>
    <row r="158" spans="1:6" ht="48" x14ac:dyDescent="0.3">
      <c r="A158" s="86" t="s">
        <v>702</v>
      </c>
      <c r="B158" s="77" t="s">
        <v>979</v>
      </c>
      <c r="C158" s="137"/>
      <c r="D158" s="152">
        <f>D159</f>
        <v>5628195</v>
      </c>
      <c r="E158" s="152">
        <f>E159</f>
        <v>5343181</v>
      </c>
      <c r="F158" s="152">
        <f>F159</f>
        <v>5195038</v>
      </c>
    </row>
    <row r="159" spans="1:6" ht="24" x14ac:dyDescent="0.3">
      <c r="A159" s="86" t="s">
        <v>373</v>
      </c>
      <c r="B159" s="77" t="s">
        <v>980</v>
      </c>
      <c r="C159" s="137">
        <v>200</v>
      </c>
      <c r="D159" s="157">
        <v>5628195</v>
      </c>
      <c r="E159" s="149">
        <v>5343181</v>
      </c>
      <c r="F159" s="149">
        <v>5195038</v>
      </c>
    </row>
    <row r="160" spans="1:6" ht="96" x14ac:dyDescent="0.3">
      <c r="A160" s="86" t="s">
        <v>1112</v>
      </c>
      <c r="B160" s="79" t="s">
        <v>1113</v>
      </c>
      <c r="C160" s="79"/>
      <c r="D160" s="157">
        <f>D161</f>
        <v>364560</v>
      </c>
      <c r="E160" s="157">
        <f t="shared" ref="E160:F160" si="16">E161</f>
        <v>0</v>
      </c>
      <c r="F160" s="157">
        <f t="shared" si="16"/>
        <v>0</v>
      </c>
    </row>
    <row r="161" spans="1:6" ht="60" x14ac:dyDescent="0.3">
      <c r="A161" s="86" t="s">
        <v>362</v>
      </c>
      <c r="B161" s="79" t="s">
        <v>1113</v>
      </c>
      <c r="C161" s="79">
        <v>100</v>
      </c>
      <c r="D161" s="157">
        <v>364560</v>
      </c>
      <c r="E161" s="157">
        <v>0</v>
      </c>
      <c r="F161" s="157">
        <v>0</v>
      </c>
    </row>
    <row r="162" spans="1:6" ht="24" x14ac:dyDescent="0.3">
      <c r="A162" s="86" t="s">
        <v>1067</v>
      </c>
      <c r="B162" s="77" t="s">
        <v>1055</v>
      </c>
      <c r="C162" s="137"/>
      <c r="D162" s="152">
        <f>SUM(D163)</f>
        <v>0</v>
      </c>
      <c r="E162" s="152">
        <f t="shared" ref="E162:F162" si="17">SUM(E163)</f>
        <v>0</v>
      </c>
      <c r="F162" s="152">
        <f t="shared" si="17"/>
        <v>169119643</v>
      </c>
    </row>
    <row r="163" spans="1:6" ht="24" x14ac:dyDescent="0.3">
      <c r="A163" s="86" t="s">
        <v>373</v>
      </c>
      <c r="B163" s="77" t="s">
        <v>1055</v>
      </c>
      <c r="C163" s="137">
        <v>200</v>
      </c>
      <c r="D163" s="152">
        <v>0</v>
      </c>
      <c r="E163" s="149">
        <v>0</v>
      </c>
      <c r="F163" s="149">
        <v>169119643</v>
      </c>
    </row>
    <row r="164" spans="1:6" x14ac:dyDescent="0.3">
      <c r="A164" s="86" t="s">
        <v>704</v>
      </c>
      <c r="B164" s="156" t="s">
        <v>705</v>
      </c>
      <c r="C164" s="137"/>
      <c r="D164" s="152">
        <f t="shared" ref="D164:F165" si="18">D165</f>
        <v>17474521</v>
      </c>
      <c r="E164" s="152">
        <f t="shared" si="18"/>
        <v>0</v>
      </c>
      <c r="F164" s="152">
        <f t="shared" si="18"/>
        <v>0</v>
      </c>
    </row>
    <row r="165" spans="1:6" ht="200.25" customHeight="1" x14ac:dyDescent="0.3">
      <c r="A165" s="251" t="s">
        <v>706</v>
      </c>
      <c r="B165" s="156" t="s">
        <v>707</v>
      </c>
      <c r="C165" s="137"/>
      <c r="D165" s="152">
        <f t="shared" si="18"/>
        <v>17474521</v>
      </c>
      <c r="E165" s="152">
        <f t="shared" si="18"/>
        <v>0</v>
      </c>
      <c r="F165" s="152">
        <f t="shared" si="18"/>
        <v>0</v>
      </c>
    </row>
    <row r="166" spans="1:6" ht="24" x14ac:dyDescent="0.3">
      <c r="A166" s="86" t="s">
        <v>373</v>
      </c>
      <c r="B166" s="156" t="s">
        <v>707</v>
      </c>
      <c r="C166" s="137">
        <v>200</v>
      </c>
      <c r="D166" s="157">
        <v>17474521</v>
      </c>
      <c r="E166" s="200">
        <v>0</v>
      </c>
      <c r="F166" s="200">
        <v>0</v>
      </c>
    </row>
    <row r="167" spans="1:6" x14ac:dyDescent="0.3">
      <c r="A167" s="86" t="s">
        <v>708</v>
      </c>
      <c r="B167" s="156" t="s">
        <v>709</v>
      </c>
      <c r="C167" s="137"/>
      <c r="D167" s="149">
        <f t="shared" ref="D167:F168" si="19">D168</f>
        <v>1334126</v>
      </c>
      <c r="E167" s="149">
        <f t="shared" si="19"/>
        <v>0</v>
      </c>
      <c r="F167" s="149">
        <f t="shared" si="19"/>
        <v>0</v>
      </c>
    </row>
    <row r="168" spans="1:6" ht="60" x14ac:dyDescent="0.3">
      <c r="A168" s="86" t="s">
        <v>944</v>
      </c>
      <c r="B168" s="156" t="s">
        <v>711</v>
      </c>
      <c r="C168" s="137"/>
      <c r="D168" s="149">
        <f t="shared" si="19"/>
        <v>1334126</v>
      </c>
      <c r="E168" s="149">
        <f t="shared" si="19"/>
        <v>0</v>
      </c>
      <c r="F168" s="149">
        <f t="shared" si="19"/>
        <v>0</v>
      </c>
    </row>
    <row r="169" spans="1:6" ht="24" x14ac:dyDescent="0.3">
      <c r="A169" s="86" t="s">
        <v>373</v>
      </c>
      <c r="B169" s="156" t="s">
        <v>711</v>
      </c>
      <c r="C169" s="137">
        <v>200</v>
      </c>
      <c r="D169" s="157">
        <v>1334126</v>
      </c>
      <c r="E169" s="200">
        <v>0</v>
      </c>
      <c r="F169" s="200">
        <v>0</v>
      </c>
    </row>
    <row r="170" spans="1:6" ht="24" x14ac:dyDescent="0.3">
      <c r="A170" s="86" t="s">
        <v>712</v>
      </c>
      <c r="B170" s="156" t="s">
        <v>713</v>
      </c>
      <c r="C170" s="137"/>
      <c r="D170" s="149">
        <f t="shared" ref="D170:F171" si="20">D171</f>
        <v>4267200</v>
      </c>
      <c r="E170" s="149">
        <f t="shared" si="20"/>
        <v>0</v>
      </c>
      <c r="F170" s="149">
        <f t="shared" si="20"/>
        <v>0</v>
      </c>
    </row>
    <row r="171" spans="1:6" ht="84" x14ac:dyDescent="0.3">
      <c r="A171" s="130" t="s">
        <v>714</v>
      </c>
      <c r="B171" s="156" t="s">
        <v>715</v>
      </c>
      <c r="C171" s="137"/>
      <c r="D171" s="149">
        <f t="shared" si="20"/>
        <v>4267200</v>
      </c>
      <c r="E171" s="149">
        <f t="shared" si="20"/>
        <v>0</v>
      </c>
      <c r="F171" s="149">
        <f t="shared" si="20"/>
        <v>0</v>
      </c>
    </row>
    <row r="172" spans="1:6" ht="24" x14ac:dyDescent="0.3">
      <c r="A172" s="86" t="s">
        <v>373</v>
      </c>
      <c r="B172" s="156" t="s">
        <v>715</v>
      </c>
      <c r="C172" s="137">
        <v>200</v>
      </c>
      <c r="D172" s="154">
        <v>4267200</v>
      </c>
      <c r="E172" s="200">
        <v>0</v>
      </c>
      <c r="F172" s="200">
        <v>0</v>
      </c>
    </row>
    <row r="173" spans="1:6" ht="24" x14ac:dyDescent="0.3">
      <c r="A173" s="86" t="s">
        <v>716</v>
      </c>
      <c r="B173" s="156" t="s">
        <v>717</v>
      </c>
      <c r="C173" s="137"/>
      <c r="D173" s="149">
        <f t="shared" ref="D173:F174" si="21">D174</f>
        <v>2364252</v>
      </c>
      <c r="E173" s="149">
        <f t="shared" si="21"/>
        <v>2364252</v>
      </c>
      <c r="F173" s="149">
        <f t="shared" si="21"/>
        <v>2855812</v>
      </c>
    </row>
    <row r="174" spans="1:6" ht="60" x14ac:dyDescent="0.3">
      <c r="A174" s="86" t="s">
        <v>718</v>
      </c>
      <c r="B174" s="156" t="s">
        <v>719</v>
      </c>
      <c r="C174" s="137"/>
      <c r="D174" s="149">
        <f t="shared" si="21"/>
        <v>2364252</v>
      </c>
      <c r="E174" s="149">
        <f t="shared" si="21"/>
        <v>2364252</v>
      </c>
      <c r="F174" s="149">
        <f t="shared" si="21"/>
        <v>2855812</v>
      </c>
    </row>
    <row r="175" spans="1:6" ht="63.75" customHeight="1" x14ac:dyDescent="0.3">
      <c r="A175" s="86" t="s">
        <v>362</v>
      </c>
      <c r="B175" s="156" t="s">
        <v>719</v>
      </c>
      <c r="C175" s="137">
        <v>100</v>
      </c>
      <c r="D175" s="149">
        <v>2364252</v>
      </c>
      <c r="E175" s="200">
        <v>2364252</v>
      </c>
      <c r="F175" s="200">
        <v>2855812</v>
      </c>
    </row>
    <row r="176" spans="1:6" ht="24" x14ac:dyDescent="0.3">
      <c r="A176" s="86" t="s">
        <v>981</v>
      </c>
      <c r="B176" s="78" t="s">
        <v>982</v>
      </c>
      <c r="C176" s="136"/>
      <c r="D176" s="149">
        <f>D180+D186+D177</f>
        <v>11190445</v>
      </c>
      <c r="E176" s="149">
        <f>E180+E186+E177</f>
        <v>10133207</v>
      </c>
      <c r="F176" s="149">
        <f>F180+F186+F177</f>
        <v>10501207</v>
      </c>
    </row>
    <row r="177" spans="1:6" x14ac:dyDescent="0.3">
      <c r="A177" s="86" t="s">
        <v>708</v>
      </c>
      <c r="B177" s="79" t="s">
        <v>729</v>
      </c>
      <c r="C177" s="79"/>
      <c r="D177" s="149">
        <f t="shared" ref="D177:F178" si="22">D178</f>
        <v>361961</v>
      </c>
      <c r="E177" s="149">
        <f t="shared" si="22"/>
        <v>0</v>
      </c>
      <c r="F177" s="149">
        <f t="shared" si="22"/>
        <v>0</v>
      </c>
    </row>
    <row r="178" spans="1:6" ht="84" x14ac:dyDescent="0.3">
      <c r="A178" s="86" t="s">
        <v>730</v>
      </c>
      <c r="B178" s="79" t="s">
        <v>731</v>
      </c>
      <c r="C178" s="79"/>
      <c r="D178" s="149">
        <f t="shared" si="22"/>
        <v>361961</v>
      </c>
      <c r="E178" s="149">
        <f t="shared" si="22"/>
        <v>0</v>
      </c>
      <c r="F178" s="149">
        <f t="shared" si="22"/>
        <v>0</v>
      </c>
    </row>
    <row r="179" spans="1:6" ht="24" x14ac:dyDescent="0.3">
      <c r="A179" s="86" t="s">
        <v>373</v>
      </c>
      <c r="B179" s="79" t="s">
        <v>731</v>
      </c>
      <c r="C179" s="79">
        <v>200</v>
      </c>
      <c r="D179" s="149">
        <v>361961</v>
      </c>
      <c r="E179" s="149">
        <v>0</v>
      </c>
      <c r="F179" s="149">
        <v>0</v>
      </c>
    </row>
    <row r="180" spans="1:6" ht="24" x14ac:dyDescent="0.3">
      <c r="A180" s="86" t="s">
        <v>732</v>
      </c>
      <c r="B180" s="78" t="s">
        <v>733</v>
      </c>
      <c r="C180" s="136"/>
      <c r="D180" s="149">
        <f>D181+D183</f>
        <v>4227734</v>
      </c>
      <c r="E180" s="149">
        <f>E181+E183</f>
        <v>2776607</v>
      </c>
      <c r="F180" s="149">
        <f>F181+F183</f>
        <v>2405557</v>
      </c>
    </row>
    <row r="181" spans="1:6" ht="60" x14ac:dyDescent="0.3">
      <c r="A181" s="86" t="s">
        <v>655</v>
      </c>
      <c r="B181" s="78" t="s">
        <v>734</v>
      </c>
      <c r="C181" s="136"/>
      <c r="D181" s="151">
        <f>D182</f>
        <v>522234</v>
      </c>
      <c r="E181" s="151">
        <f>E182</f>
        <v>281207</v>
      </c>
      <c r="F181" s="151">
        <f>F182</f>
        <v>281207</v>
      </c>
    </row>
    <row r="182" spans="1:6" ht="36" x14ac:dyDescent="0.3">
      <c r="A182" s="86" t="s">
        <v>735</v>
      </c>
      <c r="B182" s="78" t="s">
        <v>734</v>
      </c>
      <c r="C182" s="136">
        <v>600</v>
      </c>
      <c r="D182" s="151">
        <v>522234</v>
      </c>
      <c r="E182" s="151">
        <v>281207</v>
      </c>
      <c r="F182" s="151">
        <v>281207</v>
      </c>
    </row>
    <row r="183" spans="1:6" ht="24" x14ac:dyDescent="0.3">
      <c r="A183" s="86" t="s">
        <v>970</v>
      </c>
      <c r="B183" s="78" t="s">
        <v>736</v>
      </c>
      <c r="C183" s="136"/>
      <c r="D183" s="151">
        <f>D185+D184</f>
        <v>3705500</v>
      </c>
      <c r="E183" s="151">
        <f t="shared" ref="E183:F183" si="23">E185+E184</f>
        <v>2495400</v>
      </c>
      <c r="F183" s="151">
        <f t="shared" si="23"/>
        <v>2124350</v>
      </c>
    </row>
    <row r="184" spans="1:6" ht="24" x14ac:dyDescent="0.3">
      <c r="A184" s="86" t="s">
        <v>373</v>
      </c>
      <c r="B184" s="78" t="s">
        <v>736</v>
      </c>
      <c r="C184" s="136">
        <v>200</v>
      </c>
      <c r="D184" s="151">
        <v>400000</v>
      </c>
      <c r="E184" s="151">
        <v>0</v>
      </c>
      <c r="F184" s="151">
        <v>0</v>
      </c>
    </row>
    <row r="185" spans="1:6" ht="36" x14ac:dyDescent="0.3">
      <c r="A185" s="86" t="s">
        <v>735</v>
      </c>
      <c r="B185" s="78" t="s">
        <v>736</v>
      </c>
      <c r="C185" s="137">
        <v>600</v>
      </c>
      <c r="D185" s="149">
        <v>3305500</v>
      </c>
      <c r="E185" s="149">
        <v>2495400</v>
      </c>
      <c r="F185" s="149">
        <v>2124350</v>
      </c>
    </row>
    <row r="186" spans="1:6" ht="48" x14ac:dyDescent="0.3">
      <c r="A186" s="86" t="s">
        <v>737</v>
      </c>
      <c r="B186" s="79" t="s">
        <v>738</v>
      </c>
      <c r="C186" s="137"/>
      <c r="D186" s="152">
        <f t="shared" ref="D186:F186" si="24">D187</f>
        <v>6600750</v>
      </c>
      <c r="E186" s="152">
        <f t="shared" si="24"/>
        <v>7356600</v>
      </c>
      <c r="F186" s="152">
        <f t="shared" si="24"/>
        <v>8095650</v>
      </c>
    </row>
    <row r="187" spans="1:6" ht="36" x14ac:dyDescent="0.3">
      <c r="A187" s="86" t="s">
        <v>739</v>
      </c>
      <c r="B187" s="78" t="s">
        <v>740</v>
      </c>
      <c r="C187" s="137"/>
      <c r="D187" s="152">
        <f>D188+D189</f>
        <v>6600750</v>
      </c>
      <c r="E187" s="152">
        <f t="shared" ref="E187:F187" si="25">E188+E189</f>
        <v>7356600</v>
      </c>
      <c r="F187" s="152">
        <f t="shared" si="25"/>
        <v>8095650</v>
      </c>
    </row>
    <row r="188" spans="1:6" ht="36" x14ac:dyDescent="0.3">
      <c r="A188" s="86" t="s">
        <v>735</v>
      </c>
      <c r="B188" s="78" t="s">
        <v>740</v>
      </c>
      <c r="C188" s="137">
        <v>600</v>
      </c>
      <c r="D188" s="149">
        <v>6549750</v>
      </c>
      <c r="E188" s="200">
        <v>7299600</v>
      </c>
      <c r="F188" s="200">
        <v>8032650</v>
      </c>
    </row>
    <row r="189" spans="1:6" x14ac:dyDescent="0.3">
      <c r="A189" s="86" t="s">
        <v>425</v>
      </c>
      <c r="B189" s="78" t="s">
        <v>740</v>
      </c>
      <c r="C189" s="137">
        <v>800</v>
      </c>
      <c r="D189" s="149">
        <v>51000</v>
      </c>
      <c r="E189" s="200">
        <v>57000</v>
      </c>
      <c r="F189" s="200">
        <v>63000</v>
      </c>
    </row>
    <row r="190" spans="1:6" ht="57" x14ac:dyDescent="0.3">
      <c r="A190" s="83" t="s">
        <v>983</v>
      </c>
      <c r="B190" s="80" t="s">
        <v>477</v>
      </c>
      <c r="C190" s="135"/>
      <c r="D190" s="148">
        <f>D191</f>
        <v>2009000</v>
      </c>
      <c r="E190" s="148">
        <f t="shared" ref="E190:F192" si="26">E191</f>
        <v>565000</v>
      </c>
      <c r="F190" s="148">
        <f t="shared" si="26"/>
        <v>565000</v>
      </c>
    </row>
    <row r="191" spans="1:6" ht="84" x14ac:dyDescent="0.3">
      <c r="A191" s="86" t="s">
        <v>897</v>
      </c>
      <c r="B191" s="78" t="s">
        <v>479</v>
      </c>
      <c r="C191" s="136"/>
      <c r="D191" s="149">
        <f>D192</f>
        <v>2009000</v>
      </c>
      <c r="E191" s="149">
        <f t="shared" si="26"/>
        <v>565000</v>
      </c>
      <c r="F191" s="149">
        <f t="shared" si="26"/>
        <v>565000</v>
      </c>
    </row>
    <row r="192" spans="1:6" ht="36" x14ac:dyDescent="0.3">
      <c r="A192" s="86" t="s">
        <v>480</v>
      </c>
      <c r="B192" s="78" t="s">
        <v>481</v>
      </c>
      <c r="C192" s="136"/>
      <c r="D192" s="149">
        <f>D193</f>
        <v>2009000</v>
      </c>
      <c r="E192" s="149">
        <f t="shared" si="26"/>
        <v>565000</v>
      </c>
      <c r="F192" s="149">
        <f t="shared" si="26"/>
        <v>565000</v>
      </c>
    </row>
    <row r="193" spans="1:6" x14ac:dyDescent="0.3">
      <c r="A193" s="86" t="s">
        <v>482</v>
      </c>
      <c r="B193" s="78" t="s">
        <v>483</v>
      </c>
      <c r="C193" s="136"/>
      <c r="D193" s="149">
        <f>D194+D196+D195</f>
        <v>2009000</v>
      </c>
      <c r="E193" s="149">
        <f>E194+E196+E195</f>
        <v>565000</v>
      </c>
      <c r="F193" s="149">
        <f>F194+F196+F195</f>
        <v>565000</v>
      </c>
    </row>
    <row r="194" spans="1:6" ht="24" x14ac:dyDescent="0.3">
      <c r="A194" s="86" t="s">
        <v>373</v>
      </c>
      <c r="B194" s="78" t="s">
        <v>483</v>
      </c>
      <c r="C194" s="136">
        <v>200</v>
      </c>
      <c r="D194" s="151">
        <v>1800000</v>
      </c>
      <c r="E194" s="149">
        <v>350000</v>
      </c>
      <c r="F194" s="149">
        <v>350000</v>
      </c>
    </row>
    <row r="195" spans="1:6" ht="24" x14ac:dyDescent="0.3">
      <c r="A195" s="86" t="s">
        <v>567</v>
      </c>
      <c r="B195" s="78" t="s">
        <v>483</v>
      </c>
      <c r="C195" s="136">
        <v>400</v>
      </c>
      <c r="D195" s="149"/>
      <c r="E195" s="200"/>
      <c r="F195" s="200"/>
    </row>
    <row r="196" spans="1:6" ht="14.25" customHeight="1" x14ac:dyDescent="0.3">
      <c r="A196" s="86" t="s">
        <v>425</v>
      </c>
      <c r="B196" s="78" t="s">
        <v>483</v>
      </c>
      <c r="C196" s="136">
        <v>800</v>
      </c>
      <c r="D196" s="157">
        <v>209000</v>
      </c>
      <c r="E196" s="149">
        <v>215000</v>
      </c>
      <c r="F196" s="149">
        <v>215000</v>
      </c>
    </row>
    <row r="197" spans="1:6" ht="45.6" x14ac:dyDescent="0.3">
      <c r="A197" s="83" t="s">
        <v>666</v>
      </c>
      <c r="B197" s="76" t="s">
        <v>667</v>
      </c>
      <c r="C197" s="138"/>
      <c r="D197" s="158">
        <f t="shared" ref="D197:F199" si="27">D198</f>
        <v>0</v>
      </c>
      <c r="E197" s="158">
        <f t="shared" si="27"/>
        <v>0</v>
      </c>
      <c r="F197" s="158">
        <f t="shared" si="27"/>
        <v>0</v>
      </c>
    </row>
    <row r="198" spans="1:6" ht="48" x14ac:dyDescent="0.3">
      <c r="A198" s="86" t="s">
        <v>668</v>
      </c>
      <c r="B198" s="77" t="s">
        <v>669</v>
      </c>
      <c r="C198" s="137"/>
      <c r="D198" s="152">
        <f t="shared" si="27"/>
        <v>0</v>
      </c>
      <c r="E198" s="152">
        <f t="shared" si="27"/>
        <v>0</v>
      </c>
      <c r="F198" s="152">
        <f t="shared" si="27"/>
        <v>0</v>
      </c>
    </row>
    <row r="199" spans="1:6" ht="36" x14ac:dyDescent="0.3">
      <c r="A199" s="86" t="s">
        <v>670</v>
      </c>
      <c r="B199" s="77" t="s">
        <v>671</v>
      </c>
      <c r="C199" s="137"/>
      <c r="D199" s="152">
        <f>D200+D202</f>
        <v>0</v>
      </c>
      <c r="E199" s="152">
        <f t="shared" si="27"/>
        <v>0</v>
      </c>
      <c r="F199" s="152">
        <f t="shared" si="27"/>
        <v>0</v>
      </c>
    </row>
    <row r="200" spans="1:6" ht="36" x14ac:dyDescent="0.3">
      <c r="A200" s="86" t="s">
        <v>635</v>
      </c>
      <c r="B200" s="77" t="s">
        <v>673</v>
      </c>
      <c r="C200" s="137"/>
      <c r="D200" s="152">
        <f>SUM(D201)</f>
        <v>0</v>
      </c>
      <c r="E200" s="152">
        <f>SUM(E201)</f>
        <v>0</v>
      </c>
      <c r="F200" s="152">
        <f>SUM(F201)</f>
        <v>0</v>
      </c>
    </row>
    <row r="201" spans="1:6" ht="24" x14ac:dyDescent="0.3">
      <c r="A201" s="86" t="s">
        <v>567</v>
      </c>
      <c r="B201" s="77" t="s">
        <v>673</v>
      </c>
      <c r="C201" s="137">
        <v>400</v>
      </c>
      <c r="D201" s="149">
        <v>0</v>
      </c>
      <c r="E201" s="200">
        <v>0</v>
      </c>
      <c r="F201" s="200">
        <v>0</v>
      </c>
    </row>
    <row r="202" spans="1:6" ht="36" x14ac:dyDescent="0.3">
      <c r="A202" s="86" t="s">
        <v>941</v>
      </c>
      <c r="B202" s="77" t="s">
        <v>942</v>
      </c>
      <c r="C202" s="137"/>
      <c r="D202" s="152">
        <f>D203</f>
        <v>0</v>
      </c>
      <c r="E202" s="200"/>
      <c r="F202" s="200"/>
    </row>
    <row r="203" spans="1:6" ht="24" x14ac:dyDescent="0.3">
      <c r="A203" s="86" t="s">
        <v>567</v>
      </c>
      <c r="B203" s="77" t="s">
        <v>942</v>
      </c>
      <c r="C203" s="137">
        <v>400</v>
      </c>
      <c r="D203" s="152"/>
      <c r="E203" s="200"/>
      <c r="F203" s="200"/>
    </row>
    <row r="204" spans="1:6" ht="34.200000000000003" x14ac:dyDescent="0.3">
      <c r="A204" s="83" t="s">
        <v>484</v>
      </c>
      <c r="B204" s="76" t="s">
        <v>485</v>
      </c>
      <c r="C204" s="138"/>
      <c r="D204" s="158">
        <f t="shared" ref="D204:F207" si="28">D205</f>
        <v>10787266</v>
      </c>
      <c r="E204" s="158">
        <f t="shared" si="28"/>
        <v>61902</v>
      </c>
      <c r="F204" s="158">
        <f t="shared" si="28"/>
        <v>61902</v>
      </c>
    </row>
    <row r="205" spans="1:6" ht="48" x14ac:dyDescent="0.3">
      <c r="A205" s="86" t="s">
        <v>486</v>
      </c>
      <c r="B205" s="77" t="s">
        <v>487</v>
      </c>
      <c r="C205" s="137"/>
      <c r="D205" s="152">
        <f>D206+D211</f>
        <v>10787266</v>
      </c>
      <c r="E205" s="152">
        <f t="shared" ref="E205:F205" si="29">E206+E211</f>
        <v>61902</v>
      </c>
      <c r="F205" s="152">
        <f t="shared" si="29"/>
        <v>61902</v>
      </c>
    </row>
    <row r="206" spans="1:6" ht="36" x14ac:dyDescent="0.3">
      <c r="A206" s="86" t="s">
        <v>488</v>
      </c>
      <c r="B206" s="77" t="s">
        <v>489</v>
      </c>
      <c r="C206" s="137"/>
      <c r="D206" s="152">
        <f>D207+D209</f>
        <v>2216558</v>
      </c>
      <c r="E206" s="152">
        <f t="shared" ref="E206:F206" si="30">E207+E209</f>
        <v>61902</v>
      </c>
      <c r="F206" s="152">
        <f t="shared" si="30"/>
        <v>61902</v>
      </c>
    </row>
    <row r="207" spans="1:6" ht="24" x14ac:dyDescent="0.3">
      <c r="A207" s="86" t="s">
        <v>490</v>
      </c>
      <c r="B207" s="77" t="s">
        <v>491</v>
      </c>
      <c r="C207" s="137"/>
      <c r="D207" s="152">
        <f t="shared" si="28"/>
        <v>698402</v>
      </c>
      <c r="E207" s="152">
        <f t="shared" si="28"/>
        <v>61902</v>
      </c>
      <c r="F207" s="152">
        <f t="shared" si="28"/>
        <v>61902</v>
      </c>
    </row>
    <row r="208" spans="1:6" ht="24" x14ac:dyDescent="0.3">
      <c r="A208" s="86" t="s">
        <v>373</v>
      </c>
      <c r="B208" s="77" t="s">
        <v>491</v>
      </c>
      <c r="C208" s="137">
        <v>200</v>
      </c>
      <c r="D208" s="152">
        <v>698402</v>
      </c>
      <c r="E208" s="149">
        <v>61902</v>
      </c>
      <c r="F208" s="149">
        <v>61902</v>
      </c>
    </row>
    <row r="209" spans="1:6" ht="36" x14ac:dyDescent="0.3">
      <c r="A209" s="86" t="s">
        <v>636</v>
      </c>
      <c r="B209" s="79" t="s">
        <v>1051</v>
      </c>
      <c r="C209" s="284"/>
      <c r="D209" s="151">
        <f>D210</f>
        <v>1518156</v>
      </c>
      <c r="E209" s="151">
        <f t="shared" ref="E209:F209" si="31">E210</f>
        <v>0</v>
      </c>
      <c r="F209" s="151">
        <f t="shared" si="31"/>
        <v>0</v>
      </c>
    </row>
    <row r="210" spans="1:6" ht="24" x14ac:dyDescent="0.3">
      <c r="A210" s="86" t="s">
        <v>567</v>
      </c>
      <c r="B210" s="79" t="s">
        <v>1051</v>
      </c>
      <c r="C210" s="79">
        <v>400</v>
      </c>
      <c r="D210" s="74">
        <v>1518156</v>
      </c>
      <c r="E210" s="151">
        <v>0</v>
      </c>
      <c r="F210" s="151">
        <v>0</v>
      </c>
    </row>
    <row r="211" spans="1:6" x14ac:dyDescent="0.3">
      <c r="A211" s="86" t="s">
        <v>1082</v>
      </c>
      <c r="B211" s="79" t="s">
        <v>1070</v>
      </c>
      <c r="C211" s="79"/>
      <c r="D211" s="151">
        <f>D212</f>
        <v>8570708</v>
      </c>
      <c r="E211" s="151">
        <f t="shared" ref="E211:F211" si="32">E212</f>
        <v>0</v>
      </c>
      <c r="F211" s="151">
        <f t="shared" si="32"/>
        <v>0</v>
      </c>
    </row>
    <row r="212" spans="1:6" ht="24" x14ac:dyDescent="0.3">
      <c r="A212" s="86" t="s">
        <v>1043</v>
      </c>
      <c r="B212" s="79" t="s">
        <v>1053</v>
      </c>
      <c r="C212" s="79"/>
      <c r="D212" s="151">
        <f>D213</f>
        <v>8570708</v>
      </c>
      <c r="E212" s="151">
        <f t="shared" ref="E212:F212" si="33">E213</f>
        <v>0</v>
      </c>
      <c r="F212" s="151">
        <f t="shared" si="33"/>
        <v>0</v>
      </c>
    </row>
    <row r="213" spans="1:6" ht="24" x14ac:dyDescent="0.3">
      <c r="A213" s="86" t="s">
        <v>567</v>
      </c>
      <c r="B213" s="79" t="s">
        <v>1053</v>
      </c>
      <c r="C213" s="79">
        <v>400</v>
      </c>
      <c r="D213" s="151">
        <v>8570708</v>
      </c>
      <c r="E213" s="151">
        <v>0</v>
      </c>
      <c r="F213" s="151">
        <v>0</v>
      </c>
    </row>
    <row r="214" spans="1:6" ht="0.75" hidden="1" customHeight="1" x14ac:dyDescent="0.3">
      <c r="A214" s="86"/>
      <c r="B214" s="77"/>
      <c r="C214" s="137"/>
      <c r="D214" s="152"/>
      <c r="E214" s="149"/>
      <c r="F214" s="149"/>
    </row>
    <row r="215" spans="1:6" ht="45.6" x14ac:dyDescent="0.3">
      <c r="A215" s="131" t="s">
        <v>630</v>
      </c>
      <c r="B215" s="80" t="s">
        <v>984</v>
      </c>
      <c r="C215" s="138"/>
      <c r="D215" s="150">
        <f>D216</f>
        <v>13113148</v>
      </c>
      <c r="E215" s="150">
        <f>E216</f>
        <v>300000</v>
      </c>
      <c r="F215" s="150">
        <f>F216</f>
        <v>300000</v>
      </c>
    </row>
    <row r="216" spans="1:6" ht="72" x14ac:dyDescent="0.3">
      <c r="A216" s="86" t="s">
        <v>632</v>
      </c>
      <c r="B216" s="78" t="s">
        <v>633</v>
      </c>
      <c r="C216" s="137"/>
      <c r="D216" s="151">
        <f>D224+D217</f>
        <v>13113148</v>
      </c>
      <c r="E216" s="151">
        <f t="shared" ref="E216:F216" si="34">E224</f>
        <v>300000</v>
      </c>
      <c r="F216" s="151">
        <f t="shared" si="34"/>
        <v>300000</v>
      </c>
    </row>
    <row r="217" spans="1:6" ht="36" x14ac:dyDescent="0.3">
      <c r="A217" s="86" t="s">
        <v>634</v>
      </c>
      <c r="B217" s="78" t="s">
        <v>1072</v>
      </c>
      <c r="C217" s="79"/>
      <c r="D217" s="151">
        <f>D220+D222+D218</f>
        <v>7762148</v>
      </c>
      <c r="E217" s="151">
        <f t="shared" ref="E217:F217" si="35">E220</f>
        <v>0</v>
      </c>
      <c r="F217" s="151">
        <f t="shared" si="35"/>
        <v>0</v>
      </c>
    </row>
    <row r="218" spans="1:6" ht="48.75" customHeight="1" x14ac:dyDescent="0.3">
      <c r="A218" s="86" t="s">
        <v>1090</v>
      </c>
      <c r="B218" s="78" t="s">
        <v>1089</v>
      </c>
      <c r="C218" s="79"/>
      <c r="D218" s="151">
        <f>D219</f>
        <v>5164482</v>
      </c>
      <c r="E218" s="151">
        <f t="shared" ref="E218:F218" si="36">E219</f>
        <v>0</v>
      </c>
      <c r="F218" s="151">
        <f t="shared" si="36"/>
        <v>0</v>
      </c>
    </row>
    <row r="219" spans="1:6" ht="15" customHeight="1" x14ac:dyDescent="0.3">
      <c r="A219" s="86" t="s">
        <v>567</v>
      </c>
      <c r="B219" s="78" t="s">
        <v>1089</v>
      </c>
      <c r="C219" s="79">
        <v>400</v>
      </c>
      <c r="D219" s="151">
        <v>5164482</v>
      </c>
      <c r="E219" s="151">
        <v>0</v>
      </c>
      <c r="F219" s="151">
        <v>0</v>
      </c>
    </row>
    <row r="220" spans="1:6" ht="48" x14ac:dyDescent="0.3">
      <c r="A220" s="86" t="s">
        <v>1073</v>
      </c>
      <c r="B220" s="78" t="s">
        <v>1071</v>
      </c>
      <c r="C220" s="79"/>
      <c r="D220" s="151">
        <f>D221</f>
        <v>197666</v>
      </c>
      <c r="E220" s="151">
        <f t="shared" ref="E220:F220" si="37">E221</f>
        <v>0</v>
      </c>
      <c r="F220" s="151">
        <f t="shared" si="37"/>
        <v>0</v>
      </c>
    </row>
    <row r="221" spans="1:6" ht="24" x14ac:dyDescent="0.3">
      <c r="A221" s="86" t="s">
        <v>567</v>
      </c>
      <c r="B221" s="78" t="s">
        <v>1071</v>
      </c>
      <c r="C221" s="79">
        <v>400</v>
      </c>
      <c r="D221" s="151">
        <v>197666</v>
      </c>
      <c r="E221" s="151"/>
      <c r="F221" s="151"/>
    </row>
    <row r="222" spans="1:6" ht="36" x14ac:dyDescent="0.3">
      <c r="A222" s="86" t="s">
        <v>636</v>
      </c>
      <c r="B222" s="78" t="s">
        <v>1074</v>
      </c>
      <c r="C222" s="79"/>
      <c r="D222" s="151">
        <f>D223</f>
        <v>2400000</v>
      </c>
      <c r="E222" s="151">
        <f t="shared" ref="E222:F222" si="38">E223</f>
        <v>0</v>
      </c>
      <c r="F222" s="151">
        <f t="shared" si="38"/>
        <v>0</v>
      </c>
    </row>
    <row r="223" spans="1:6" ht="24" x14ac:dyDescent="0.3">
      <c r="A223" s="86" t="s">
        <v>567</v>
      </c>
      <c r="B223" s="78" t="s">
        <v>1074</v>
      </c>
      <c r="C223" s="79">
        <v>400</v>
      </c>
      <c r="D223" s="151">
        <v>2400000</v>
      </c>
      <c r="E223" s="151"/>
      <c r="F223" s="151"/>
    </row>
    <row r="224" spans="1:6" ht="24" x14ac:dyDescent="0.3">
      <c r="A224" s="86" t="s">
        <v>637</v>
      </c>
      <c r="B224" s="77" t="s">
        <v>638</v>
      </c>
      <c r="C224" s="137"/>
      <c r="D224" s="151">
        <f>D227+D225</f>
        <v>5351000</v>
      </c>
      <c r="E224" s="151">
        <f t="shared" ref="E224:F224" si="39">E227+E225</f>
        <v>300000</v>
      </c>
      <c r="F224" s="151">
        <f t="shared" si="39"/>
        <v>300000</v>
      </c>
    </row>
    <row r="225" spans="1:6" ht="24" x14ac:dyDescent="0.3">
      <c r="A225" s="86" t="s">
        <v>1076</v>
      </c>
      <c r="B225" s="79" t="s">
        <v>1075</v>
      </c>
      <c r="C225" s="79"/>
      <c r="D225" s="151">
        <f>D226</f>
        <v>599000</v>
      </c>
      <c r="E225" s="151">
        <f t="shared" ref="E225:F225" si="40">E226</f>
        <v>0</v>
      </c>
      <c r="F225" s="151">
        <f t="shared" si="40"/>
        <v>0</v>
      </c>
    </row>
    <row r="226" spans="1:6" x14ac:dyDescent="0.3">
      <c r="A226" s="86" t="s">
        <v>78</v>
      </c>
      <c r="B226" s="79" t="s">
        <v>1075</v>
      </c>
      <c r="C226" s="79">
        <v>500</v>
      </c>
      <c r="D226" s="151">
        <v>599000</v>
      </c>
      <c r="E226" s="151"/>
      <c r="F226" s="151"/>
    </row>
    <row r="227" spans="1:6" x14ac:dyDescent="0.3">
      <c r="A227" s="86" t="s">
        <v>639</v>
      </c>
      <c r="B227" s="77" t="s">
        <v>640</v>
      </c>
      <c r="C227" s="137"/>
      <c r="D227" s="151">
        <f>D228+D229</f>
        <v>4752000</v>
      </c>
      <c r="E227" s="151">
        <f t="shared" ref="E227:F227" si="41">E228</f>
        <v>300000</v>
      </c>
      <c r="F227" s="151">
        <f t="shared" si="41"/>
        <v>300000</v>
      </c>
    </row>
    <row r="228" spans="1:6" ht="24" x14ac:dyDescent="0.3">
      <c r="A228" s="86" t="s">
        <v>373</v>
      </c>
      <c r="B228" s="77" t="s">
        <v>640</v>
      </c>
      <c r="C228" s="137">
        <v>200</v>
      </c>
      <c r="D228" s="74">
        <v>1752000</v>
      </c>
      <c r="E228" s="149">
        <v>300000</v>
      </c>
      <c r="F228" s="149">
        <v>300000</v>
      </c>
    </row>
    <row r="229" spans="1:6" x14ac:dyDescent="0.3">
      <c r="A229" s="86" t="s">
        <v>425</v>
      </c>
      <c r="B229" s="79" t="s">
        <v>640</v>
      </c>
      <c r="C229" s="79">
        <v>800</v>
      </c>
      <c r="D229" s="74">
        <v>3000000</v>
      </c>
      <c r="E229" s="74">
        <v>0</v>
      </c>
      <c r="F229" s="74">
        <v>0</v>
      </c>
    </row>
    <row r="230" spans="1:6" ht="79.8" x14ac:dyDescent="0.3">
      <c r="A230" s="83" t="s">
        <v>985</v>
      </c>
      <c r="B230" s="76" t="s">
        <v>743</v>
      </c>
      <c r="C230" s="139"/>
      <c r="D230" s="150">
        <f>D231+D236+D251</f>
        <v>18178079.57</v>
      </c>
      <c r="E230" s="150">
        <f>E231+E236+E251</f>
        <v>18682909</v>
      </c>
      <c r="F230" s="150">
        <f>F231+F236+F251</f>
        <v>18682909</v>
      </c>
    </row>
    <row r="231" spans="1:6" ht="84" x14ac:dyDescent="0.3">
      <c r="A231" s="86" t="s">
        <v>986</v>
      </c>
      <c r="B231" s="77" t="s">
        <v>745</v>
      </c>
      <c r="C231" s="137"/>
      <c r="D231" s="151">
        <f t="shared" ref="D231:F232" si="42">D232</f>
        <v>200000</v>
      </c>
      <c r="E231" s="151">
        <f t="shared" si="42"/>
        <v>50000</v>
      </c>
      <c r="F231" s="151">
        <f t="shared" si="42"/>
        <v>50000</v>
      </c>
    </row>
    <row r="232" spans="1:6" ht="72" x14ac:dyDescent="0.3">
      <c r="A232" s="86" t="s">
        <v>746</v>
      </c>
      <c r="B232" s="77" t="s">
        <v>747</v>
      </c>
      <c r="C232" s="137"/>
      <c r="D232" s="151">
        <f t="shared" si="42"/>
        <v>200000</v>
      </c>
      <c r="E232" s="151">
        <f t="shared" si="42"/>
        <v>50000</v>
      </c>
      <c r="F232" s="151">
        <f t="shared" si="42"/>
        <v>50000</v>
      </c>
    </row>
    <row r="233" spans="1:6" ht="24" x14ac:dyDescent="0.3">
      <c r="A233" s="86" t="s">
        <v>748</v>
      </c>
      <c r="B233" s="77" t="s">
        <v>750</v>
      </c>
      <c r="C233" s="137"/>
      <c r="D233" s="151">
        <f>D234+D235</f>
        <v>200000</v>
      </c>
      <c r="E233" s="151">
        <f t="shared" ref="E233:F233" si="43">E234+E235</f>
        <v>50000</v>
      </c>
      <c r="F233" s="151">
        <f t="shared" si="43"/>
        <v>50000</v>
      </c>
    </row>
    <row r="234" spans="1:6" ht="22.5" customHeight="1" x14ac:dyDescent="0.3">
      <c r="A234" s="86" t="s">
        <v>373</v>
      </c>
      <c r="B234" s="77" t="s">
        <v>750</v>
      </c>
      <c r="C234" s="137">
        <v>200</v>
      </c>
      <c r="D234" s="149">
        <v>200000</v>
      </c>
      <c r="E234" s="149">
        <v>50000</v>
      </c>
      <c r="F234" s="149">
        <v>50000</v>
      </c>
    </row>
    <row r="235" spans="1:6" ht="0.75" customHeight="1" x14ac:dyDescent="0.3">
      <c r="A235" s="86" t="s">
        <v>425</v>
      </c>
      <c r="B235" s="77" t="s">
        <v>750</v>
      </c>
      <c r="C235" s="137">
        <v>800</v>
      </c>
      <c r="D235" s="149">
        <v>0</v>
      </c>
      <c r="E235" s="200">
        <v>0</v>
      </c>
      <c r="F235" s="200">
        <v>0</v>
      </c>
    </row>
    <row r="236" spans="1:6" ht="84" x14ac:dyDescent="0.3">
      <c r="A236" s="86" t="s">
        <v>868</v>
      </c>
      <c r="B236" s="77" t="s">
        <v>854</v>
      </c>
      <c r="C236" s="137"/>
      <c r="D236" s="151">
        <f>D242+D248+D237</f>
        <v>13824000</v>
      </c>
      <c r="E236" s="151">
        <f t="shared" ref="E236:F236" si="44">E242+E248+E237</f>
        <v>12821000</v>
      </c>
      <c r="F236" s="151">
        <f t="shared" si="44"/>
        <v>12821000</v>
      </c>
    </row>
    <row r="237" spans="1:6" ht="36" x14ac:dyDescent="0.3">
      <c r="A237" s="104" t="s">
        <v>869</v>
      </c>
      <c r="B237" s="77" t="s">
        <v>856</v>
      </c>
      <c r="C237" s="137"/>
      <c r="D237" s="151">
        <f>D238</f>
        <v>13324000</v>
      </c>
      <c r="E237" s="151">
        <f t="shared" ref="E237:F237" si="45">E238</f>
        <v>12621000</v>
      </c>
      <c r="F237" s="151">
        <f t="shared" si="45"/>
        <v>12621000</v>
      </c>
    </row>
    <row r="238" spans="1:6" ht="24" x14ac:dyDescent="0.3">
      <c r="A238" s="111" t="s">
        <v>518</v>
      </c>
      <c r="B238" s="77" t="s">
        <v>857</v>
      </c>
      <c r="C238" s="137"/>
      <c r="D238" s="151">
        <f>D239+D240+D241</f>
        <v>13324000</v>
      </c>
      <c r="E238" s="151">
        <f t="shared" ref="E238:F238" si="46">E239+E240+E241</f>
        <v>12621000</v>
      </c>
      <c r="F238" s="151">
        <f t="shared" si="46"/>
        <v>12621000</v>
      </c>
    </row>
    <row r="239" spans="1:6" ht="60" x14ac:dyDescent="0.3">
      <c r="A239" s="111" t="s">
        <v>362</v>
      </c>
      <c r="B239" s="77" t="s">
        <v>857</v>
      </c>
      <c r="C239" s="137">
        <v>100</v>
      </c>
      <c r="D239" s="200">
        <v>5691000</v>
      </c>
      <c r="E239" s="200">
        <v>6301000</v>
      </c>
      <c r="F239" s="200">
        <v>6301000</v>
      </c>
    </row>
    <row r="240" spans="1:6" ht="24" x14ac:dyDescent="0.3">
      <c r="A240" s="111" t="s">
        <v>373</v>
      </c>
      <c r="B240" s="77" t="s">
        <v>857</v>
      </c>
      <c r="C240" s="137">
        <v>200</v>
      </c>
      <c r="D240" s="200">
        <v>2813000</v>
      </c>
      <c r="E240" s="201" t="s">
        <v>870</v>
      </c>
      <c r="F240" s="201" t="s">
        <v>870</v>
      </c>
    </row>
    <row r="241" spans="1:6" x14ac:dyDescent="0.3">
      <c r="A241" s="86" t="s">
        <v>425</v>
      </c>
      <c r="B241" s="77" t="s">
        <v>857</v>
      </c>
      <c r="C241" s="137">
        <v>800</v>
      </c>
      <c r="D241" s="200">
        <v>4820000</v>
      </c>
      <c r="E241" s="200" t="s">
        <v>871</v>
      </c>
      <c r="F241" s="200" t="s">
        <v>871</v>
      </c>
    </row>
    <row r="242" spans="1:6" ht="36" x14ac:dyDescent="0.3">
      <c r="A242" s="86" t="s">
        <v>858</v>
      </c>
      <c r="B242" s="77" t="s">
        <v>859</v>
      </c>
      <c r="C242" s="137"/>
      <c r="D242" s="151">
        <f>D243+D246</f>
        <v>300000</v>
      </c>
      <c r="E242" s="151">
        <f t="shared" ref="E242:F242" si="47">E243+E246</f>
        <v>100000</v>
      </c>
      <c r="F242" s="151">
        <f t="shared" si="47"/>
        <v>100000</v>
      </c>
    </row>
    <row r="243" spans="1:6" ht="48" x14ac:dyDescent="0.3">
      <c r="A243" s="86" t="s">
        <v>860</v>
      </c>
      <c r="B243" s="77" t="s">
        <v>862</v>
      </c>
      <c r="C243" s="137"/>
      <c r="D243" s="151">
        <f>D244+D245</f>
        <v>300000</v>
      </c>
      <c r="E243" s="151">
        <f t="shared" ref="E243:F243" si="48">E244+E245</f>
        <v>100000</v>
      </c>
      <c r="F243" s="151">
        <f t="shared" si="48"/>
        <v>100000</v>
      </c>
    </row>
    <row r="244" spans="1:6" ht="24" x14ac:dyDescent="0.3">
      <c r="A244" s="86" t="s">
        <v>373</v>
      </c>
      <c r="B244" s="77" t="s">
        <v>862</v>
      </c>
      <c r="C244" s="137">
        <v>200</v>
      </c>
      <c r="D244" s="151">
        <v>300000</v>
      </c>
      <c r="E244" s="149">
        <v>100000</v>
      </c>
      <c r="F244" s="149">
        <v>100000</v>
      </c>
    </row>
    <row r="245" spans="1:6" x14ac:dyDescent="0.3">
      <c r="A245" s="86" t="s">
        <v>425</v>
      </c>
      <c r="B245" s="77" t="s">
        <v>862</v>
      </c>
      <c r="C245" s="137">
        <v>800</v>
      </c>
      <c r="D245" s="149"/>
      <c r="E245" s="200"/>
      <c r="F245" s="200"/>
    </row>
    <row r="246" spans="1:6" ht="36" x14ac:dyDescent="0.3">
      <c r="A246" s="86" t="s">
        <v>636</v>
      </c>
      <c r="B246" s="78" t="s">
        <v>987</v>
      </c>
      <c r="C246" s="137"/>
      <c r="D246" s="149">
        <f>D247</f>
        <v>0</v>
      </c>
      <c r="E246" s="149">
        <f>E247</f>
        <v>0</v>
      </c>
      <c r="F246" s="149">
        <f>F247</f>
        <v>0</v>
      </c>
    </row>
    <row r="247" spans="1:6" ht="24" x14ac:dyDescent="0.3">
      <c r="A247" s="86" t="s">
        <v>567</v>
      </c>
      <c r="B247" s="78" t="s">
        <v>987</v>
      </c>
      <c r="C247" s="137">
        <v>400</v>
      </c>
      <c r="D247" s="149"/>
      <c r="E247" s="200"/>
      <c r="F247" s="200"/>
    </row>
    <row r="248" spans="1:6" ht="48" x14ac:dyDescent="0.3">
      <c r="A248" s="86" t="s">
        <v>863</v>
      </c>
      <c r="B248" s="77" t="s">
        <v>864</v>
      </c>
      <c r="C248" s="137"/>
      <c r="D248" s="151">
        <f t="shared" ref="D248:F249" si="49">D249</f>
        <v>200000</v>
      </c>
      <c r="E248" s="151">
        <f t="shared" si="49"/>
        <v>100000</v>
      </c>
      <c r="F248" s="151">
        <f t="shared" si="49"/>
        <v>100000</v>
      </c>
    </row>
    <row r="249" spans="1:6" ht="48" x14ac:dyDescent="0.3">
      <c r="A249" s="86" t="s">
        <v>865</v>
      </c>
      <c r="B249" s="77" t="s">
        <v>988</v>
      </c>
      <c r="C249" s="137"/>
      <c r="D249" s="151">
        <f t="shared" si="49"/>
        <v>200000</v>
      </c>
      <c r="E249" s="151">
        <f t="shared" si="49"/>
        <v>100000</v>
      </c>
      <c r="F249" s="151">
        <f t="shared" si="49"/>
        <v>100000</v>
      </c>
    </row>
    <row r="250" spans="1:6" ht="24" x14ac:dyDescent="0.3">
      <c r="A250" s="86" t="s">
        <v>373</v>
      </c>
      <c r="B250" s="77" t="s">
        <v>866</v>
      </c>
      <c r="C250" s="137">
        <v>200</v>
      </c>
      <c r="D250" s="151">
        <v>200000</v>
      </c>
      <c r="E250" s="149">
        <v>100000</v>
      </c>
      <c r="F250" s="149">
        <v>100000</v>
      </c>
    </row>
    <row r="251" spans="1:6" ht="84" x14ac:dyDescent="0.3">
      <c r="A251" s="86" t="s">
        <v>989</v>
      </c>
      <c r="B251" s="77" t="s">
        <v>990</v>
      </c>
      <c r="C251" s="137"/>
      <c r="D251" s="151">
        <f>D252</f>
        <v>4154079.57</v>
      </c>
      <c r="E251" s="151">
        <f t="shared" ref="E251:F251" si="50">E252</f>
        <v>5811909</v>
      </c>
      <c r="F251" s="151">
        <f t="shared" si="50"/>
        <v>5811909</v>
      </c>
    </row>
    <row r="252" spans="1:6" ht="36" x14ac:dyDescent="0.3">
      <c r="A252" s="86" t="s">
        <v>757</v>
      </c>
      <c r="B252" s="77" t="s">
        <v>758</v>
      </c>
      <c r="C252" s="137"/>
      <c r="D252" s="151">
        <f>D253+D260+D257</f>
        <v>4154079.57</v>
      </c>
      <c r="E252" s="151">
        <f t="shared" ref="E252:F252" si="51">E253+E260+E257</f>
        <v>5811909</v>
      </c>
      <c r="F252" s="151">
        <f t="shared" si="51"/>
        <v>5811909</v>
      </c>
    </row>
    <row r="253" spans="1:6" ht="24" x14ac:dyDescent="0.3">
      <c r="A253" s="86" t="s">
        <v>759</v>
      </c>
      <c r="B253" s="77" t="s">
        <v>760</v>
      </c>
      <c r="C253" s="137"/>
      <c r="D253" s="151">
        <f>D254+D255+D256</f>
        <v>1907359.5699999998</v>
      </c>
      <c r="E253" s="151">
        <f t="shared" ref="E253:F253" si="52">E254+E255+E256</f>
        <v>4037000</v>
      </c>
      <c r="F253" s="151">
        <f t="shared" si="52"/>
        <v>4037000</v>
      </c>
    </row>
    <row r="254" spans="1:6" ht="60" x14ac:dyDescent="0.3">
      <c r="A254" s="86" t="s">
        <v>362</v>
      </c>
      <c r="B254" s="77" t="s">
        <v>760</v>
      </c>
      <c r="C254" s="137">
        <v>100</v>
      </c>
      <c r="D254" s="157">
        <v>1137000</v>
      </c>
      <c r="E254" s="149">
        <v>2827000</v>
      </c>
      <c r="F254" s="149">
        <v>2827000</v>
      </c>
    </row>
    <row r="255" spans="1:6" ht="24" x14ac:dyDescent="0.3">
      <c r="A255" s="86" t="s">
        <v>373</v>
      </c>
      <c r="B255" s="77" t="s">
        <v>760</v>
      </c>
      <c r="C255" s="137">
        <v>200</v>
      </c>
      <c r="D255" s="157">
        <v>560359.56999999995</v>
      </c>
      <c r="E255" s="149">
        <v>1000000</v>
      </c>
      <c r="F255" s="149">
        <v>1000000</v>
      </c>
    </row>
    <row r="256" spans="1:6" x14ac:dyDescent="0.3">
      <c r="A256" s="86" t="s">
        <v>425</v>
      </c>
      <c r="B256" s="77" t="s">
        <v>760</v>
      </c>
      <c r="C256" s="137">
        <v>800</v>
      </c>
      <c r="D256" s="152">
        <v>210000</v>
      </c>
      <c r="E256" s="149">
        <v>210000</v>
      </c>
      <c r="F256" s="149">
        <v>210000</v>
      </c>
    </row>
    <row r="257" spans="1:6" ht="36" x14ac:dyDescent="0.3">
      <c r="A257" s="118" t="s">
        <v>918</v>
      </c>
      <c r="B257" s="77" t="s">
        <v>762</v>
      </c>
      <c r="C257" s="137"/>
      <c r="D257" s="151">
        <f>D259+D258</f>
        <v>763885</v>
      </c>
      <c r="E257" s="151">
        <f t="shared" ref="E257:F257" si="53">E259+E258</f>
        <v>0</v>
      </c>
      <c r="F257" s="151">
        <f t="shared" si="53"/>
        <v>0</v>
      </c>
    </row>
    <row r="258" spans="1:6" ht="24" x14ac:dyDescent="0.3">
      <c r="A258" s="86" t="s">
        <v>373</v>
      </c>
      <c r="B258" s="77" t="s">
        <v>762</v>
      </c>
      <c r="C258" s="137">
        <v>200</v>
      </c>
      <c r="D258" s="152">
        <v>324605</v>
      </c>
      <c r="E258" s="200">
        <v>0</v>
      </c>
      <c r="F258" s="200">
        <v>0</v>
      </c>
    </row>
    <row r="259" spans="1:6" ht="24" x14ac:dyDescent="0.3">
      <c r="A259" s="132" t="s">
        <v>512</v>
      </c>
      <c r="B259" s="77" t="s">
        <v>762</v>
      </c>
      <c r="C259" s="137">
        <v>300</v>
      </c>
      <c r="D259" s="152">
        <v>439280</v>
      </c>
      <c r="E259" s="200">
        <v>0</v>
      </c>
      <c r="F259" s="200">
        <v>0</v>
      </c>
    </row>
    <row r="260" spans="1:6" ht="24" x14ac:dyDescent="0.3">
      <c r="A260" s="132" t="s">
        <v>761</v>
      </c>
      <c r="B260" s="77" t="s">
        <v>763</v>
      </c>
      <c r="C260" s="137"/>
      <c r="D260" s="151">
        <f>D261+D262</f>
        <v>1482835</v>
      </c>
      <c r="E260" s="151">
        <f t="shared" ref="E260:F260" si="54">E261+E262</f>
        <v>1774909</v>
      </c>
      <c r="F260" s="151">
        <f t="shared" si="54"/>
        <v>1774909</v>
      </c>
    </row>
    <row r="261" spans="1:6" ht="24" x14ac:dyDescent="0.3">
      <c r="A261" s="86" t="s">
        <v>373</v>
      </c>
      <c r="B261" s="77" t="s">
        <v>763</v>
      </c>
      <c r="C261" s="137">
        <v>200</v>
      </c>
      <c r="D261" s="152">
        <v>630115</v>
      </c>
      <c r="E261" s="149">
        <v>482909</v>
      </c>
      <c r="F261" s="149">
        <v>482909</v>
      </c>
    </row>
    <row r="262" spans="1:6" ht="24" x14ac:dyDescent="0.3">
      <c r="A262" s="132" t="s">
        <v>512</v>
      </c>
      <c r="B262" s="77" t="s">
        <v>763</v>
      </c>
      <c r="C262" s="137">
        <v>300</v>
      </c>
      <c r="D262" s="152">
        <v>852720</v>
      </c>
      <c r="E262" s="149">
        <v>1292000</v>
      </c>
      <c r="F262" s="149">
        <v>1292000</v>
      </c>
    </row>
    <row r="263" spans="1:6" ht="34.200000000000003" x14ac:dyDescent="0.3">
      <c r="A263" s="83" t="s">
        <v>365</v>
      </c>
      <c r="B263" s="76" t="s">
        <v>388</v>
      </c>
      <c r="C263" s="138"/>
      <c r="D263" s="150">
        <f>D264</f>
        <v>3530000</v>
      </c>
      <c r="E263" s="150">
        <f>E264</f>
        <v>1650000</v>
      </c>
      <c r="F263" s="150">
        <f>F264</f>
        <v>1650000</v>
      </c>
    </row>
    <row r="264" spans="1:6" ht="60" x14ac:dyDescent="0.3">
      <c r="A264" s="86" t="s">
        <v>991</v>
      </c>
      <c r="B264" s="77" t="s">
        <v>992</v>
      </c>
      <c r="C264" s="137"/>
      <c r="D264" s="151">
        <f>D265+D269</f>
        <v>3530000</v>
      </c>
      <c r="E264" s="151">
        <f>E265+E269</f>
        <v>1650000</v>
      </c>
      <c r="F264" s="151">
        <f>F265+F269</f>
        <v>1650000</v>
      </c>
    </row>
    <row r="265" spans="1:6" ht="48" x14ac:dyDescent="0.3">
      <c r="A265" s="86" t="s">
        <v>389</v>
      </c>
      <c r="B265" s="77" t="s">
        <v>390</v>
      </c>
      <c r="C265" s="137"/>
      <c r="D265" s="151">
        <f>D266</f>
        <v>100000</v>
      </c>
      <c r="E265" s="151">
        <f>E266</f>
        <v>100000</v>
      </c>
      <c r="F265" s="151">
        <f>F266</f>
        <v>100000</v>
      </c>
    </row>
    <row r="266" spans="1:6" ht="24" x14ac:dyDescent="0.3">
      <c r="A266" s="86" t="s">
        <v>371</v>
      </c>
      <c r="B266" s="77" t="s">
        <v>391</v>
      </c>
      <c r="C266" s="137"/>
      <c r="D266" s="151">
        <f>D267+D268</f>
        <v>100000</v>
      </c>
      <c r="E266" s="151">
        <f>E267+E268</f>
        <v>100000</v>
      </c>
      <c r="F266" s="151">
        <f>F267+F268</f>
        <v>100000</v>
      </c>
    </row>
    <row r="267" spans="1:6" ht="60" x14ac:dyDescent="0.3">
      <c r="A267" s="86" t="s">
        <v>362</v>
      </c>
      <c r="B267" s="77" t="s">
        <v>391</v>
      </c>
      <c r="C267" s="137">
        <v>100</v>
      </c>
      <c r="D267" s="151">
        <v>50000</v>
      </c>
      <c r="E267" s="149">
        <v>50000</v>
      </c>
      <c r="F267" s="149">
        <v>50000</v>
      </c>
    </row>
    <row r="268" spans="1:6" ht="24" x14ac:dyDescent="0.3">
      <c r="A268" s="86" t="s">
        <v>392</v>
      </c>
      <c r="B268" s="77" t="s">
        <v>391</v>
      </c>
      <c r="C268" s="137">
        <v>200</v>
      </c>
      <c r="D268" s="151">
        <v>50000</v>
      </c>
      <c r="E268" s="149">
        <v>50000</v>
      </c>
      <c r="F268" s="149">
        <v>50000</v>
      </c>
    </row>
    <row r="269" spans="1:6" x14ac:dyDescent="0.3">
      <c r="A269" s="133" t="s">
        <v>369</v>
      </c>
      <c r="B269" s="77" t="s">
        <v>370</v>
      </c>
      <c r="C269" s="137"/>
      <c r="D269" s="151">
        <f t="shared" ref="D269:F270" si="55">D270</f>
        <v>3430000</v>
      </c>
      <c r="E269" s="151">
        <f t="shared" si="55"/>
        <v>1550000</v>
      </c>
      <c r="F269" s="151">
        <f t="shared" si="55"/>
        <v>1550000</v>
      </c>
    </row>
    <row r="270" spans="1:6" ht="24" x14ac:dyDescent="0.3">
      <c r="A270" s="86" t="s">
        <v>371</v>
      </c>
      <c r="B270" s="77" t="s">
        <v>372</v>
      </c>
      <c r="C270" s="137"/>
      <c r="D270" s="151">
        <f t="shared" si="55"/>
        <v>3430000</v>
      </c>
      <c r="E270" s="151">
        <f t="shared" si="55"/>
        <v>1550000</v>
      </c>
      <c r="F270" s="151">
        <f t="shared" si="55"/>
        <v>1550000</v>
      </c>
    </row>
    <row r="271" spans="1:6" ht="24" x14ac:dyDescent="0.3">
      <c r="A271" s="86" t="s">
        <v>373</v>
      </c>
      <c r="B271" s="77" t="s">
        <v>372</v>
      </c>
      <c r="C271" s="137">
        <v>200</v>
      </c>
      <c r="D271" s="151">
        <v>3430000</v>
      </c>
      <c r="E271" s="149">
        <v>1550000</v>
      </c>
      <c r="F271" s="149">
        <v>1550000</v>
      </c>
    </row>
    <row r="272" spans="1:6" ht="34.200000000000003" x14ac:dyDescent="0.3">
      <c r="A272" s="83" t="s">
        <v>993</v>
      </c>
      <c r="B272" s="76" t="s">
        <v>394</v>
      </c>
      <c r="C272" s="135"/>
      <c r="D272" s="148">
        <f>D273+D277</f>
        <v>337464</v>
      </c>
      <c r="E272" s="148">
        <f t="shared" ref="E272:F272" si="56">E273+E277</f>
        <v>237464</v>
      </c>
      <c r="F272" s="148">
        <f t="shared" si="56"/>
        <v>237464</v>
      </c>
    </row>
    <row r="273" spans="1:6" ht="48" x14ac:dyDescent="0.3">
      <c r="A273" s="86" t="s">
        <v>994</v>
      </c>
      <c r="B273" s="77" t="s">
        <v>995</v>
      </c>
      <c r="C273" s="137"/>
      <c r="D273" s="151">
        <f>D274</f>
        <v>237464</v>
      </c>
      <c r="E273" s="151">
        <f t="shared" ref="E273:F275" si="57">E274</f>
        <v>237464</v>
      </c>
      <c r="F273" s="151">
        <f t="shared" si="57"/>
        <v>237464</v>
      </c>
    </row>
    <row r="274" spans="1:6" ht="48" x14ac:dyDescent="0.3">
      <c r="A274" s="86" t="s">
        <v>397</v>
      </c>
      <c r="B274" s="77" t="s">
        <v>398</v>
      </c>
      <c r="C274" s="137"/>
      <c r="D274" s="151">
        <f>D275</f>
        <v>237464</v>
      </c>
      <c r="E274" s="151">
        <f t="shared" si="57"/>
        <v>237464</v>
      </c>
      <c r="F274" s="151">
        <f t="shared" si="57"/>
        <v>237464</v>
      </c>
    </row>
    <row r="275" spans="1:6" ht="24" x14ac:dyDescent="0.3">
      <c r="A275" s="86" t="s">
        <v>399</v>
      </c>
      <c r="B275" s="77" t="s">
        <v>400</v>
      </c>
      <c r="C275" s="137"/>
      <c r="D275" s="151">
        <f>D276</f>
        <v>237464</v>
      </c>
      <c r="E275" s="151">
        <f t="shared" si="57"/>
        <v>237464</v>
      </c>
      <c r="F275" s="151">
        <f t="shared" si="57"/>
        <v>237464</v>
      </c>
    </row>
    <row r="276" spans="1:6" ht="60" x14ac:dyDescent="0.3">
      <c r="A276" s="86" t="s">
        <v>362</v>
      </c>
      <c r="B276" s="77" t="s">
        <v>400</v>
      </c>
      <c r="C276" s="137">
        <v>100</v>
      </c>
      <c r="D276" s="152">
        <v>237464</v>
      </c>
      <c r="E276" s="149">
        <v>237464</v>
      </c>
      <c r="F276" s="149">
        <v>237464</v>
      </c>
    </row>
    <row r="277" spans="1:6" ht="72" x14ac:dyDescent="0.3">
      <c r="A277" s="86" t="s">
        <v>492</v>
      </c>
      <c r="B277" s="79" t="s">
        <v>493</v>
      </c>
      <c r="C277" s="137"/>
      <c r="D277" s="152">
        <f>D278</f>
        <v>100000</v>
      </c>
      <c r="E277" s="152">
        <f t="shared" ref="E277:F277" si="58">E278</f>
        <v>0</v>
      </c>
      <c r="F277" s="152">
        <f t="shared" si="58"/>
        <v>0</v>
      </c>
    </row>
    <row r="278" spans="1:6" ht="36" x14ac:dyDescent="0.3">
      <c r="A278" s="86" t="s">
        <v>494</v>
      </c>
      <c r="B278" s="79" t="s">
        <v>495</v>
      </c>
      <c r="C278" s="137"/>
      <c r="D278" s="152">
        <f>D279</f>
        <v>100000</v>
      </c>
      <c r="E278" s="152">
        <f t="shared" ref="E278:F278" si="59">E279</f>
        <v>0</v>
      </c>
      <c r="F278" s="152">
        <f t="shared" si="59"/>
        <v>0</v>
      </c>
    </row>
    <row r="279" spans="1:6" ht="24" x14ac:dyDescent="0.3">
      <c r="A279" s="86" t="s">
        <v>496</v>
      </c>
      <c r="B279" s="79" t="s">
        <v>497</v>
      </c>
      <c r="C279" s="137"/>
      <c r="D279" s="152">
        <f>D280</f>
        <v>100000</v>
      </c>
      <c r="E279" s="152">
        <f t="shared" ref="E279:F279" si="60">E280</f>
        <v>0</v>
      </c>
      <c r="F279" s="152">
        <f t="shared" si="60"/>
        <v>0</v>
      </c>
    </row>
    <row r="280" spans="1:6" ht="24" x14ac:dyDescent="0.3">
      <c r="A280" s="86" t="s">
        <v>373</v>
      </c>
      <c r="B280" s="77" t="s">
        <v>497</v>
      </c>
      <c r="C280" s="137">
        <v>200</v>
      </c>
      <c r="D280" s="152">
        <v>100000</v>
      </c>
      <c r="E280" s="200">
        <v>0</v>
      </c>
      <c r="F280" s="200">
        <v>0</v>
      </c>
    </row>
    <row r="281" spans="1:6" ht="57" x14ac:dyDescent="0.3">
      <c r="A281" s="83" t="s">
        <v>498</v>
      </c>
      <c r="B281" s="76" t="s">
        <v>499</v>
      </c>
      <c r="C281" s="135"/>
      <c r="D281" s="148">
        <f>D282+D315+D319</f>
        <v>70401081.090000004</v>
      </c>
      <c r="E281" s="148">
        <f>E282+E315+E319</f>
        <v>115560461</v>
      </c>
      <c r="F281" s="148">
        <f>F282+F315+F319</f>
        <v>53214910</v>
      </c>
    </row>
    <row r="282" spans="1:6" ht="24" x14ac:dyDescent="0.3">
      <c r="A282" s="86" t="s">
        <v>587</v>
      </c>
      <c r="B282" s="77" t="s">
        <v>996</v>
      </c>
      <c r="C282" s="137"/>
      <c r="D282" s="151">
        <f>D283+D292</f>
        <v>67386081.090000004</v>
      </c>
      <c r="E282" s="151">
        <f>E283+E292</f>
        <v>113060461</v>
      </c>
      <c r="F282" s="151">
        <f>F283+F292</f>
        <v>50714910</v>
      </c>
    </row>
    <row r="283" spans="1:6" ht="60" x14ac:dyDescent="0.3">
      <c r="A283" s="86" t="s">
        <v>589</v>
      </c>
      <c r="B283" s="77" t="s">
        <v>590</v>
      </c>
      <c r="C283" s="137"/>
      <c r="D283" s="151">
        <f>D288+D284+D286+D290</f>
        <v>37521000</v>
      </c>
      <c r="E283" s="151">
        <f>E288+E284+E286</f>
        <v>7073583</v>
      </c>
      <c r="F283" s="151">
        <f>F288+F284+F286</f>
        <v>7876200</v>
      </c>
    </row>
    <row r="284" spans="1:6" ht="24" x14ac:dyDescent="0.3">
      <c r="A284" s="97" t="s">
        <v>591</v>
      </c>
      <c r="B284" s="77" t="s">
        <v>592</v>
      </c>
      <c r="C284" s="137"/>
      <c r="D284" s="151">
        <f>D285</f>
        <v>5040000</v>
      </c>
      <c r="E284" s="151">
        <f>E285</f>
        <v>2000000</v>
      </c>
      <c r="F284" s="151">
        <f>F285</f>
        <v>2000000</v>
      </c>
    </row>
    <row r="285" spans="1:6" ht="24" x14ac:dyDescent="0.3">
      <c r="A285" s="87" t="s">
        <v>567</v>
      </c>
      <c r="B285" s="77" t="s">
        <v>592</v>
      </c>
      <c r="C285" s="137">
        <v>400</v>
      </c>
      <c r="D285" s="74">
        <v>5040000</v>
      </c>
      <c r="E285" s="151">
        <v>2000000</v>
      </c>
      <c r="F285" s="151">
        <v>2000000</v>
      </c>
    </row>
    <row r="286" spans="1:6" ht="48" x14ac:dyDescent="0.3">
      <c r="A286" s="87" t="s">
        <v>593</v>
      </c>
      <c r="B286" s="77" t="s">
        <v>594</v>
      </c>
      <c r="C286" s="137"/>
      <c r="D286" s="151">
        <f>D287</f>
        <v>7988380</v>
      </c>
      <c r="E286" s="151">
        <f>E287</f>
        <v>0</v>
      </c>
      <c r="F286" s="151">
        <f>F287</f>
        <v>0</v>
      </c>
    </row>
    <row r="287" spans="1:6" x14ac:dyDescent="0.3">
      <c r="A287" s="87" t="s">
        <v>595</v>
      </c>
      <c r="B287" s="77" t="s">
        <v>594</v>
      </c>
      <c r="C287" s="137">
        <v>500</v>
      </c>
      <c r="D287" s="151">
        <v>7988380</v>
      </c>
      <c r="E287" s="151">
        <v>0</v>
      </c>
      <c r="F287" s="151">
        <v>0</v>
      </c>
    </row>
    <row r="288" spans="1:6" ht="36" x14ac:dyDescent="0.3">
      <c r="A288" s="86" t="s">
        <v>596</v>
      </c>
      <c r="B288" s="77" t="s">
        <v>597</v>
      </c>
      <c r="C288" s="137"/>
      <c r="D288" s="151">
        <f>D289</f>
        <v>15262620</v>
      </c>
      <c r="E288" s="151">
        <f>E289</f>
        <v>5073583</v>
      </c>
      <c r="F288" s="151">
        <f>F289</f>
        <v>5876200</v>
      </c>
    </row>
    <row r="289" spans="1:6" ht="24" x14ac:dyDescent="0.3">
      <c r="A289" s="86" t="s">
        <v>373</v>
      </c>
      <c r="B289" s="77" t="s">
        <v>597</v>
      </c>
      <c r="C289" s="137">
        <v>200</v>
      </c>
      <c r="D289" s="151">
        <v>15262620</v>
      </c>
      <c r="E289" s="151">
        <v>5073583</v>
      </c>
      <c r="F289" s="151">
        <v>5876200</v>
      </c>
    </row>
    <row r="290" spans="1:6" ht="60" x14ac:dyDescent="0.3">
      <c r="A290" s="86" t="s">
        <v>1068</v>
      </c>
      <c r="B290" s="79" t="s">
        <v>1069</v>
      </c>
      <c r="C290" s="79"/>
      <c r="D290" s="151">
        <f>D291</f>
        <v>9230000</v>
      </c>
      <c r="E290" s="151">
        <f t="shared" ref="E290:F290" si="61">E291</f>
        <v>0</v>
      </c>
      <c r="F290" s="151">
        <f t="shared" si="61"/>
        <v>0</v>
      </c>
    </row>
    <row r="291" spans="1:6" x14ac:dyDescent="0.3">
      <c r="A291" s="86" t="s">
        <v>78</v>
      </c>
      <c r="B291" s="79" t="s">
        <v>1069</v>
      </c>
      <c r="C291" s="79">
        <v>500</v>
      </c>
      <c r="D291" s="151">
        <v>9230000</v>
      </c>
      <c r="E291" s="151"/>
      <c r="F291" s="151"/>
    </row>
    <row r="292" spans="1:6" ht="84" x14ac:dyDescent="0.3">
      <c r="A292" s="86" t="s">
        <v>598</v>
      </c>
      <c r="B292" s="77" t="s">
        <v>599</v>
      </c>
      <c r="C292" s="137"/>
      <c r="D292" s="149">
        <f>D296+D298+D304+D306+D312+D300+D302+D308+D310+D293</f>
        <v>29865081.09</v>
      </c>
      <c r="E292" s="149">
        <f>E296+E298+E304+E306+E312+E300+E302+E308+E310+E293</f>
        <v>105986878</v>
      </c>
      <c r="F292" s="149">
        <f>F296+F298+F304+F306+F312+F300+F302+F308+F310+F293</f>
        <v>42838710</v>
      </c>
    </row>
    <row r="293" spans="1:6" ht="48" x14ac:dyDescent="0.3">
      <c r="A293" s="97" t="s">
        <v>600</v>
      </c>
      <c r="B293" s="77" t="s">
        <v>601</v>
      </c>
      <c r="C293" s="137"/>
      <c r="D293" s="149">
        <f>SUM(D295+D294)</f>
        <v>17710004</v>
      </c>
      <c r="E293" s="149">
        <f t="shared" ref="E293:F293" si="62">SUM(E295+E294)</f>
        <v>103254361</v>
      </c>
      <c r="F293" s="149">
        <f t="shared" si="62"/>
        <v>40838710</v>
      </c>
    </row>
    <row r="294" spans="1:6" ht="24" x14ac:dyDescent="0.3">
      <c r="A294" s="86" t="s">
        <v>373</v>
      </c>
      <c r="B294" s="79" t="s">
        <v>601</v>
      </c>
      <c r="C294" s="79">
        <v>200</v>
      </c>
      <c r="D294" s="149"/>
      <c r="E294" s="149">
        <v>89269647</v>
      </c>
      <c r="F294" s="149">
        <v>40838710</v>
      </c>
    </row>
    <row r="295" spans="1:6" ht="24" x14ac:dyDescent="0.3">
      <c r="A295" s="87" t="s">
        <v>567</v>
      </c>
      <c r="B295" s="77" t="s">
        <v>601</v>
      </c>
      <c r="C295" s="137">
        <v>400</v>
      </c>
      <c r="D295" s="154">
        <v>17710004</v>
      </c>
      <c r="E295" s="151">
        <v>13984714</v>
      </c>
      <c r="F295" s="149"/>
    </row>
    <row r="296" spans="1:6" ht="48" x14ac:dyDescent="0.3">
      <c r="A296" s="87" t="s">
        <v>603</v>
      </c>
      <c r="B296" s="79" t="s">
        <v>604</v>
      </c>
      <c r="C296" s="79"/>
      <c r="D296" s="149">
        <f>D297</f>
        <v>2400000</v>
      </c>
      <c r="E296" s="149">
        <f>E297</f>
        <v>0</v>
      </c>
      <c r="F296" s="149">
        <f>F297</f>
        <v>0</v>
      </c>
    </row>
    <row r="297" spans="1:6" ht="24" x14ac:dyDescent="0.3">
      <c r="A297" s="86" t="s">
        <v>373</v>
      </c>
      <c r="B297" s="79" t="s">
        <v>604</v>
      </c>
      <c r="C297" s="79">
        <v>200</v>
      </c>
      <c r="D297" s="149">
        <v>2400000</v>
      </c>
      <c r="E297" s="200">
        <v>0</v>
      </c>
      <c r="F297" s="200">
        <v>0</v>
      </c>
    </row>
    <row r="298" spans="1:6" ht="48" x14ac:dyDescent="0.3">
      <c r="A298" s="87" t="s">
        <v>605</v>
      </c>
      <c r="B298" s="79" t="s">
        <v>606</v>
      </c>
      <c r="C298" s="79"/>
      <c r="D298" s="149">
        <f>D299</f>
        <v>1592083</v>
      </c>
      <c r="E298" s="149">
        <f>E299</f>
        <v>0</v>
      </c>
      <c r="F298" s="149">
        <f>F299</f>
        <v>0</v>
      </c>
    </row>
    <row r="299" spans="1:6" ht="24" x14ac:dyDescent="0.3">
      <c r="A299" s="86" t="s">
        <v>373</v>
      </c>
      <c r="B299" s="79" t="s">
        <v>606</v>
      </c>
      <c r="C299" s="79">
        <v>200</v>
      </c>
      <c r="D299" s="154">
        <v>1592083</v>
      </c>
      <c r="E299" s="200">
        <v>0</v>
      </c>
      <c r="F299" s="200">
        <v>0</v>
      </c>
    </row>
    <row r="300" spans="1:6" ht="48" x14ac:dyDescent="0.3">
      <c r="A300" s="86" t="s">
        <v>607</v>
      </c>
      <c r="B300" s="79" t="s">
        <v>608</v>
      </c>
      <c r="C300" s="79"/>
      <c r="D300" s="149">
        <f>D301</f>
        <v>1286961</v>
      </c>
      <c r="E300" s="149">
        <f>E301</f>
        <v>0</v>
      </c>
      <c r="F300" s="149">
        <f>F301</f>
        <v>0</v>
      </c>
    </row>
    <row r="301" spans="1:6" ht="24" x14ac:dyDescent="0.3">
      <c r="A301" s="86" t="s">
        <v>373</v>
      </c>
      <c r="B301" s="79" t="s">
        <v>608</v>
      </c>
      <c r="C301" s="79">
        <v>200</v>
      </c>
      <c r="D301" s="154">
        <v>1286961</v>
      </c>
      <c r="E301" s="200">
        <v>0</v>
      </c>
      <c r="F301" s="200">
        <v>0</v>
      </c>
    </row>
    <row r="302" spans="1:6" ht="48" x14ac:dyDescent="0.3">
      <c r="A302" s="86" t="s">
        <v>609</v>
      </c>
      <c r="B302" s="79" t="s">
        <v>610</v>
      </c>
      <c r="C302" s="79"/>
      <c r="D302" s="149">
        <f>D303</f>
        <v>1255890</v>
      </c>
      <c r="E302" s="149">
        <f>E303</f>
        <v>0</v>
      </c>
      <c r="F302" s="149">
        <f>F303</f>
        <v>0</v>
      </c>
    </row>
    <row r="303" spans="1:6" ht="24" x14ac:dyDescent="0.3">
      <c r="A303" s="86" t="s">
        <v>373</v>
      </c>
      <c r="B303" s="79" t="s">
        <v>610</v>
      </c>
      <c r="C303" s="79">
        <v>200</v>
      </c>
      <c r="D303" s="154">
        <v>1255890</v>
      </c>
      <c r="E303" s="200">
        <v>0</v>
      </c>
      <c r="F303" s="200">
        <v>0</v>
      </c>
    </row>
    <row r="304" spans="1:6" ht="60" x14ac:dyDescent="0.3">
      <c r="A304" s="87" t="s">
        <v>611</v>
      </c>
      <c r="B304" s="79" t="s">
        <v>612</v>
      </c>
      <c r="C304" s="79"/>
      <c r="D304" s="149">
        <f>D305</f>
        <v>2315786.5299999998</v>
      </c>
      <c r="E304" s="149">
        <f>E305</f>
        <v>0</v>
      </c>
      <c r="F304" s="149">
        <f>F305</f>
        <v>0</v>
      </c>
    </row>
    <row r="305" spans="1:6" ht="24" x14ac:dyDescent="0.3">
      <c r="A305" s="86" t="s">
        <v>373</v>
      </c>
      <c r="B305" s="79" t="s">
        <v>612</v>
      </c>
      <c r="C305" s="79">
        <v>200</v>
      </c>
      <c r="D305" s="154">
        <v>2315786.5299999998</v>
      </c>
      <c r="E305" s="200">
        <v>0</v>
      </c>
      <c r="F305" s="200">
        <v>0</v>
      </c>
    </row>
    <row r="306" spans="1:6" ht="60" x14ac:dyDescent="0.3">
      <c r="A306" s="87" t="s">
        <v>613</v>
      </c>
      <c r="B306" s="79" t="s">
        <v>614</v>
      </c>
      <c r="C306" s="79"/>
      <c r="D306" s="149">
        <f>D307</f>
        <v>1061388.8600000001</v>
      </c>
      <c r="E306" s="149">
        <f>E307</f>
        <v>0</v>
      </c>
      <c r="F306" s="149">
        <f>F307</f>
        <v>0</v>
      </c>
    </row>
    <row r="307" spans="1:6" ht="24" x14ac:dyDescent="0.3">
      <c r="A307" s="86" t="s">
        <v>373</v>
      </c>
      <c r="B307" s="79" t="s">
        <v>614</v>
      </c>
      <c r="C307" s="79">
        <v>200</v>
      </c>
      <c r="D307" s="154">
        <v>1061388.8600000001</v>
      </c>
      <c r="E307" s="200">
        <v>0</v>
      </c>
      <c r="F307" s="200">
        <v>0</v>
      </c>
    </row>
    <row r="308" spans="1:6" ht="48" x14ac:dyDescent="0.3">
      <c r="A308" s="86" t="s">
        <v>615</v>
      </c>
      <c r="B308" s="79" t="s">
        <v>616</v>
      </c>
      <c r="C308" s="79"/>
      <c r="D308" s="149">
        <f>D309</f>
        <v>857974.11</v>
      </c>
      <c r="E308" s="149">
        <f>E309</f>
        <v>0</v>
      </c>
      <c r="F308" s="149">
        <f>F309</f>
        <v>0</v>
      </c>
    </row>
    <row r="309" spans="1:6" ht="24" x14ac:dyDescent="0.3">
      <c r="A309" s="86" t="s">
        <v>373</v>
      </c>
      <c r="B309" s="79" t="s">
        <v>616</v>
      </c>
      <c r="C309" s="79">
        <v>200</v>
      </c>
      <c r="D309" s="154">
        <v>857974.11</v>
      </c>
      <c r="E309" s="200">
        <v>0</v>
      </c>
      <c r="F309" s="200">
        <v>0</v>
      </c>
    </row>
    <row r="310" spans="1:6" ht="60" x14ac:dyDescent="0.3">
      <c r="A310" s="86" t="s">
        <v>617</v>
      </c>
      <c r="B310" s="79" t="s">
        <v>618</v>
      </c>
      <c r="C310" s="79"/>
      <c r="D310" s="149">
        <f>D311</f>
        <v>837260.4</v>
      </c>
      <c r="E310" s="149">
        <f>E311</f>
        <v>0</v>
      </c>
      <c r="F310" s="149">
        <f>F311</f>
        <v>0</v>
      </c>
    </row>
    <row r="311" spans="1:6" ht="24" x14ac:dyDescent="0.3">
      <c r="A311" s="86" t="s">
        <v>373</v>
      </c>
      <c r="B311" s="79" t="s">
        <v>618</v>
      </c>
      <c r="C311" s="79">
        <v>200</v>
      </c>
      <c r="D311" s="154">
        <v>837260.4</v>
      </c>
      <c r="E311" s="200">
        <v>0</v>
      </c>
      <c r="F311" s="200">
        <v>0</v>
      </c>
    </row>
    <row r="312" spans="1:6" ht="48" x14ac:dyDescent="0.3">
      <c r="A312" s="98" t="s">
        <v>600</v>
      </c>
      <c r="B312" s="77" t="s">
        <v>602</v>
      </c>
      <c r="C312" s="137"/>
      <c r="D312" s="151">
        <f>D314+D313</f>
        <v>547733.18999999994</v>
      </c>
      <c r="E312" s="151">
        <f>E314+E313</f>
        <v>2732517</v>
      </c>
      <c r="F312" s="151">
        <f>F314+F313</f>
        <v>2000000</v>
      </c>
    </row>
    <row r="313" spans="1:6" ht="24" x14ac:dyDescent="0.3">
      <c r="A313" s="86" t="s">
        <v>373</v>
      </c>
      <c r="B313" s="77" t="s">
        <v>602</v>
      </c>
      <c r="C313" s="137">
        <v>200</v>
      </c>
      <c r="D313" s="151">
        <v>0</v>
      </c>
      <c r="E313" s="151">
        <v>2300000</v>
      </c>
      <c r="F313" s="154">
        <v>1500000</v>
      </c>
    </row>
    <row r="314" spans="1:6" ht="24" x14ac:dyDescent="0.3">
      <c r="A314" s="86" t="s">
        <v>567</v>
      </c>
      <c r="B314" s="77" t="s">
        <v>602</v>
      </c>
      <c r="C314" s="137">
        <v>400</v>
      </c>
      <c r="D314" s="154">
        <v>547733.18999999994</v>
      </c>
      <c r="E314" s="151">
        <v>432517</v>
      </c>
      <c r="F314" s="154">
        <v>500000</v>
      </c>
    </row>
    <row r="315" spans="1:6" ht="24" x14ac:dyDescent="0.3">
      <c r="A315" s="86" t="s">
        <v>579</v>
      </c>
      <c r="B315" s="77" t="s">
        <v>997</v>
      </c>
      <c r="C315" s="137"/>
      <c r="D315" s="151">
        <f>D316</f>
        <v>2000000</v>
      </c>
      <c r="E315" s="151">
        <f t="shared" ref="E315:F317" si="63">E316</f>
        <v>2000000</v>
      </c>
      <c r="F315" s="151">
        <f t="shared" si="63"/>
        <v>2000000</v>
      </c>
    </row>
    <row r="316" spans="1:6" ht="96" x14ac:dyDescent="0.3">
      <c r="A316" s="86" t="s">
        <v>581</v>
      </c>
      <c r="B316" s="77" t="s">
        <v>582</v>
      </c>
      <c r="C316" s="137"/>
      <c r="D316" s="151">
        <f>D317</f>
        <v>2000000</v>
      </c>
      <c r="E316" s="151">
        <f t="shared" si="63"/>
        <v>2000000</v>
      </c>
      <c r="F316" s="151">
        <f t="shared" si="63"/>
        <v>2000000</v>
      </c>
    </row>
    <row r="317" spans="1:6" ht="24" x14ac:dyDescent="0.3">
      <c r="A317" s="86" t="s">
        <v>583</v>
      </c>
      <c r="B317" s="77" t="s">
        <v>584</v>
      </c>
      <c r="C317" s="137"/>
      <c r="D317" s="151">
        <f>D318</f>
        <v>2000000</v>
      </c>
      <c r="E317" s="151">
        <f t="shared" si="63"/>
        <v>2000000</v>
      </c>
      <c r="F317" s="151">
        <f t="shared" si="63"/>
        <v>2000000</v>
      </c>
    </row>
    <row r="318" spans="1:6" ht="24" x14ac:dyDescent="0.3">
      <c r="A318" s="86" t="s">
        <v>373</v>
      </c>
      <c r="B318" s="77" t="s">
        <v>584</v>
      </c>
      <c r="C318" s="137">
        <v>200</v>
      </c>
      <c r="D318" s="151">
        <v>2000000</v>
      </c>
      <c r="E318" s="151">
        <v>2000000</v>
      </c>
      <c r="F318" s="151">
        <v>2000000</v>
      </c>
    </row>
    <row r="319" spans="1:6" ht="36" x14ac:dyDescent="0.3">
      <c r="A319" s="86" t="s">
        <v>998</v>
      </c>
      <c r="B319" s="77" t="s">
        <v>999</v>
      </c>
      <c r="C319" s="137"/>
      <c r="D319" s="151">
        <f>D320</f>
        <v>1015000</v>
      </c>
      <c r="E319" s="151">
        <f t="shared" ref="E319:F321" si="64">E320</f>
        <v>500000</v>
      </c>
      <c r="F319" s="151">
        <f t="shared" si="64"/>
        <v>500000</v>
      </c>
    </row>
    <row r="320" spans="1:6" ht="36" x14ac:dyDescent="0.3">
      <c r="A320" s="86" t="s">
        <v>502</v>
      </c>
      <c r="B320" s="77" t="s">
        <v>503</v>
      </c>
      <c r="C320" s="137"/>
      <c r="D320" s="151">
        <f>D321</f>
        <v>1015000</v>
      </c>
      <c r="E320" s="151">
        <f t="shared" si="64"/>
        <v>500000</v>
      </c>
      <c r="F320" s="151">
        <f t="shared" si="64"/>
        <v>500000</v>
      </c>
    </row>
    <row r="321" spans="1:6" ht="24" x14ac:dyDescent="0.3">
      <c r="A321" s="86" t="s">
        <v>504</v>
      </c>
      <c r="B321" s="77" t="s">
        <v>505</v>
      </c>
      <c r="C321" s="137"/>
      <c r="D321" s="151">
        <f>D322</f>
        <v>1015000</v>
      </c>
      <c r="E321" s="151">
        <f t="shared" si="64"/>
        <v>500000</v>
      </c>
      <c r="F321" s="151">
        <f t="shared" si="64"/>
        <v>500000</v>
      </c>
    </row>
    <row r="322" spans="1:6" ht="24" x14ac:dyDescent="0.3">
      <c r="A322" s="86" t="s">
        <v>373</v>
      </c>
      <c r="B322" s="77" t="s">
        <v>505</v>
      </c>
      <c r="C322" s="137">
        <v>200</v>
      </c>
      <c r="D322" s="154">
        <v>1015000</v>
      </c>
      <c r="E322" s="149">
        <v>500000</v>
      </c>
      <c r="F322" s="149">
        <v>500000</v>
      </c>
    </row>
    <row r="323" spans="1:6" ht="34.200000000000003" x14ac:dyDescent="0.3">
      <c r="A323" s="83" t="s">
        <v>401</v>
      </c>
      <c r="B323" s="80" t="s">
        <v>402</v>
      </c>
      <c r="C323" s="135"/>
      <c r="D323" s="148">
        <f>D324+D330</f>
        <v>885800</v>
      </c>
      <c r="E323" s="148">
        <f>E324+E330</f>
        <v>865800</v>
      </c>
      <c r="F323" s="148">
        <f>F324+F330</f>
        <v>865800</v>
      </c>
    </row>
    <row r="324" spans="1:6" ht="72" x14ac:dyDescent="0.3">
      <c r="A324" s="86" t="s">
        <v>1000</v>
      </c>
      <c r="B324" s="77" t="s">
        <v>1001</v>
      </c>
      <c r="C324" s="140"/>
      <c r="D324" s="151">
        <f>D325</f>
        <v>755800</v>
      </c>
      <c r="E324" s="151">
        <f>E325</f>
        <v>755800</v>
      </c>
      <c r="F324" s="151">
        <f>F325</f>
        <v>755800</v>
      </c>
    </row>
    <row r="325" spans="1:6" ht="72" x14ac:dyDescent="0.3">
      <c r="A325" s="86" t="s">
        <v>405</v>
      </c>
      <c r="B325" s="77" t="s">
        <v>406</v>
      </c>
      <c r="C325" s="140"/>
      <c r="D325" s="151">
        <f>D326+D328</f>
        <v>755800</v>
      </c>
      <c r="E325" s="151">
        <f>E326+E328</f>
        <v>755800</v>
      </c>
      <c r="F325" s="151">
        <f>F326+F328</f>
        <v>755800</v>
      </c>
    </row>
    <row r="326" spans="1:6" ht="48" x14ac:dyDescent="0.3">
      <c r="A326" s="86" t="s">
        <v>407</v>
      </c>
      <c r="B326" s="77" t="s">
        <v>408</v>
      </c>
      <c r="C326" s="140"/>
      <c r="D326" s="151">
        <f>D327</f>
        <v>377900</v>
      </c>
      <c r="E326" s="151">
        <f>E327</f>
        <v>377900</v>
      </c>
      <c r="F326" s="151">
        <f>F327</f>
        <v>377900</v>
      </c>
    </row>
    <row r="327" spans="1:6" ht="60" x14ac:dyDescent="0.3">
      <c r="A327" s="86" t="s">
        <v>362</v>
      </c>
      <c r="B327" s="77" t="s">
        <v>408</v>
      </c>
      <c r="C327" s="140" t="s">
        <v>409</v>
      </c>
      <c r="D327" s="151">
        <v>377900</v>
      </c>
      <c r="E327" s="151">
        <v>377900</v>
      </c>
      <c r="F327" s="151">
        <v>377900</v>
      </c>
    </row>
    <row r="328" spans="1:6" ht="36" x14ac:dyDescent="0.3">
      <c r="A328" s="86" t="s">
        <v>410</v>
      </c>
      <c r="B328" s="77" t="s">
        <v>411</v>
      </c>
      <c r="C328" s="137"/>
      <c r="D328" s="151">
        <f>D329</f>
        <v>377900</v>
      </c>
      <c r="E328" s="151">
        <f>E329</f>
        <v>377900</v>
      </c>
      <c r="F328" s="151">
        <f>F329</f>
        <v>377900</v>
      </c>
    </row>
    <row r="329" spans="1:6" ht="60" x14ac:dyDescent="0.3">
      <c r="A329" s="86" t="s">
        <v>362</v>
      </c>
      <c r="B329" s="77" t="s">
        <v>411</v>
      </c>
      <c r="C329" s="137">
        <v>100</v>
      </c>
      <c r="D329" s="151">
        <v>377900</v>
      </c>
      <c r="E329" s="151">
        <v>377900</v>
      </c>
      <c r="F329" s="151">
        <v>377900</v>
      </c>
    </row>
    <row r="330" spans="1:6" ht="60" x14ac:dyDescent="0.3">
      <c r="A330" s="86" t="s">
        <v>1002</v>
      </c>
      <c r="B330" s="77" t="s">
        <v>1003</v>
      </c>
      <c r="C330" s="137"/>
      <c r="D330" s="151">
        <f>D331+D334</f>
        <v>130000</v>
      </c>
      <c r="E330" s="151">
        <f>E331+E334</f>
        <v>110000</v>
      </c>
      <c r="F330" s="151">
        <f>F331+F334</f>
        <v>110000</v>
      </c>
    </row>
    <row r="331" spans="1:6" ht="36" x14ac:dyDescent="0.3">
      <c r="A331" s="86" t="s">
        <v>508</v>
      </c>
      <c r="B331" s="77" t="s">
        <v>509</v>
      </c>
      <c r="C331" s="137"/>
      <c r="D331" s="151">
        <f t="shared" ref="D331:F332" si="65">D332</f>
        <v>60000</v>
      </c>
      <c r="E331" s="151">
        <f t="shared" si="65"/>
        <v>60000</v>
      </c>
      <c r="F331" s="151">
        <f t="shared" si="65"/>
        <v>60000</v>
      </c>
    </row>
    <row r="332" spans="1:6" ht="24" x14ac:dyDescent="0.3">
      <c r="A332" s="86" t="s">
        <v>510</v>
      </c>
      <c r="B332" s="77" t="s">
        <v>903</v>
      </c>
      <c r="C332" s="137"/>
      <c r="D332" s="151">
        <f t="shared" si="65"/>
        <v>60000</v>
      </c>
      <c r="E332" s="151">
        <f t="shared" si="65"/>
        <v>60000</v>
      </c>
      <c r="F332" s="151">
        <f t="shared" si="65"/>
        <v>60000</v>
      </c>
    </row>
    <row r="333" spans="1:6" ht="24" x14ac:dyDescent="0.3">
      <c r="A333" s="132" t="s">
        <v>512</v>
      </c>
      <c r="B333" s="77" t="s">
        <v>903</v>
      </c>
      <c r="C333" s="137">
        <v>300</v>
      </c>
      <c r="D333" s="151">
        <v>60000</v>
      </c>
      <c r="E333" s="149">
        <v>60000</v>
      </c>
      <c r="F333" s="149">
        <v>60000</v>
      </c>
    </row>
    <row r="334" spans="1:6" ht="36" x14ac:dyDescent="0.3">
      <c r="A334" s="93" t="s">
        <v>572</v>
      </c>
      <c r="B334" s="159" t="s">
        <v>573</v>
      </c>
      <c r="C334" s="137"/>
      <c r="D334" s="151">
        <f>D335</f>
        <v>70000</v>
      </c>
      <c r="E334" s="151">
        <f>E335</f>
        <v>50000</v>
      </c>
      <c r="F334" s="151">
        <f>F335</f>
        <v>50000</v>
      </c>
    </row>
    <row r="335" spans="1:6" ht="36" x14ac:dyDescent="0.3">
      <c r="A335" s="118" t="s">
        <v>572</v>
      </c>
      <c r="B335" s="77" t="s">
        <v>575</v>
      </c>
      <c r="C335" s="136"/>
      <c r="D335" s="149">
        <f>D336+D337</f>
        <v>70000</v>
      </c>
      <c r="E335" s="149">
        <f>E336+E337</f>
        <v>50000</v>
      </c>
      <c r="F335" s="149">
        <f>F336+F337</f>
        <v>50000</v>
      </c>
    </row>
    <row r="336" spans="1:6" ht="24" x14ac:dyDescent="0.3">
      <c r="A336" s="86" t="s">
        <v>373</v>
      </c>
      <c r="B336" s="77" t="s">
        <v>575</v>
      </c>
      <c r="C336" s="137">
        <v>200</v>
      </c>
      <c r="D336" s="149">
        <v>20000</v>
      </c>
      <c r="E336" s="149"/>
      <c r="F336" s="149"/>
    </row>
    <row r="337" spans="1:6" ht="24" x14ac:dyDescent="0.3">
      <c r="A337" s="132" t="s">
        <v>512</v>
      </c>
      <c r="B337" s="77" t="s">
        <v>575</v>
      </c>
      <c r="C337" s="137">
        <v>300</v>
      </c>
      <c r="D337" s="149">
        <v>50000</v>
      </c>
      <c r="E337" s="149">
        <v>50000</v>
      </c>
      <c r="F337" s="149">
        <v>50000</v>
      </c>
    </row>
    <row r="338" spans="1:6" ht="68.400000000000006" x14ac:dyDescent="0.3">
      <c r="A338" s="83" t="s">
        <v>544</v>
      </c>
      <c r="B338" s="76" t="s">
        <v>545</v>
      </c>
      <c r="C338" s="135"/>
      <c r="D338" s="148">
        <f>D339+D346</f>
        <v>14487100</v>
      </c>
      <c r="E338" s="148">
        <f>E339+E346</f>
        <v>3091000</v>
      </c>
      <c r="F338" s="148">
        <f>F339+F346</f>
        <v>3091000</v>
      </c>
    </row>
    <row r="339" spans="1:6" ht="108" x14ac:dyDescent="0.3">
      <c r="A339" s="86" t="s">
        <v>546</v>
      </c>
      <c r="B339" s="77" t="s">
        <v>1004</v>
      </c>
      <c r="C339" s="137"/>
      <c r="D339" s="151">
        <f>D343+D340</f>
        <v>13332100</v>
      </c>
      <c r="E339" s="151">
        <f>E343+E340</f>
        <v>2871000</v>
      </c>
      <c r="F339" s="151">
        <f>F343+F340</f>
        <v>2871000</v>
      </c>
    </row>
    <row r="340" spans="1:6" ht="36" x14ac:dyDescent="0.3">
      <c r="A340" s="87" t="s">
        <v>548</v>
      </c>
      <c r="B340" s="79" t="s">
        <v>549</v>
      </c>
      <c r="C340" s="79"/>
      <c r="D340" s="151">
        <f>D341</f>
        <v>10461100</v>
      </c>
      <c r="E340" s="151">
        <f>E341</f>
        <v>0</v>
      </c>
      <c r="F340" s="151">
        <f>F341</f>
        <v>0</v>
      </c>
    </row>
    <row r="341" spans="1:6" ht="48" x14ac:dyDescent="0.3">
      <c r="A341" s="86" t="s">
        <v>550</v>
      </c>
      <c r="B341" s="79" t="s">
        <v>551</v>
      </c>
      <c r="C341" s="79"/>
      <c r="D341" s="151">
        <f>SUM(D342)</f>
        <v>10461100</v>
      </c>
      <c r="E341" s="151">
        <f>SUM(E342)</f>
        <v>0</v>
      </c>
      <c r="F341" s="151">
        <f>SUM(F342)</f>
        <v>0</v>
      </c>
    </row>
    <row r="342" spans="1:6" ht="24" x14ac:dyDescent="0.3">
      <c r="A342" s="86" t="s">
        <v>373</v>
      </c>
      <c r="B342" s="79" t="s">
        <v>551</v>
      </c>
      <c r="C342" s="79">
        <v>200</v>
      </c>
      <c r="D342" s="151">
        <v>10461100</v>
      </c>
      <c r="E342" s="151"/>
      <c r="F342" s="151"/>
    </row>
    <row r="343" spans="1:6" ht="48" x14ac:dyDescent="0.3">
      <c r="A343" s="86" t="s">
        <v>552</v>
      </c>
      <c r="B343" s="77" t="s">
        <v>553</v>
      </c>
      <c r="C343" s="137"/>
      <c r="D343" s="151">
        <f t="shared" ref="D343:F344" si="66">D344</f>
        <v>2871000</v>
      </c>
      <c r="E343" s="151">
        <f t="shared" si="66"/>
        <v>2871000</v>
      </c>
      <c r="F343" s="151">
        <f t="shared" si="66"/>
        <v>2871000</v>
      </c>
    </row>
    <row r="344" spans="1:6" ht="24" x14ac:dyDescent="0.3">
      <c r="A344" s="86" t="s">
        <v>518</v>
      </c>
      <c r="B344" s="77" t="s">
        <v>554</v>
      </c>
      <c r="C344" s="137"/>
      <c r="D344" s="151">
        <f t="shared" si="66"/>
        <v>2871000</v>
      </c>
      <c r="E344" s="151">
        <f t="shared" si="66"/>
        <v>2871000</v>
      </c>
      <c r="F344" s="151">
        <f t="shared" si="66"/>
        <v>2871000</v>
      </c>
    </row>
    <row r="345" spans="1:6" ht="60" x14ac:dyDescent="0.3">
      <c r="A345" s="86" t="s">
        <v>362</v>
      </c>
      <c r="B345" s="77" t="s">
        <v>554</v>
      </c>
      <c r="C345" s="137">
        <v>100</v>
      </c>
      <c r="D345" s="151">
        <v>2871000</v>
      </c>
      <c r="E345" s="149">
        <v>2871000</v>
      </c>
      <c r="F345" s="149">
        <v>2871000</v>
      </c>
    </row>
    <row r="346" spans="1:6" ht="96" x14ac:dyDescent="0.3">
      <c r="A346" s="86" t="s">
        <v>555</v>
      </c>
      <c r="B346" s="77" t="s">
        <v>1005</v>
      </c>
      <c r="C346" s="137"/>
      <c r="D346" s="151">
        <f>D350+D347+D353</f>
        <v>1155000</v>
      </c>
      <c r="E346" s="151">
        <f>E350+E347+E353</f>
        <v>220000</v>
      </c>
      <c r="F346" s="151">
        <f>F350+F347+F353</f>
        <v>220000</v>
      </c>
    </row>
    <row r="347" spans="1:6" ht="72" x14ac:dyDescent="0.3">
      <c r="A347" s="86" t="s">
        <v>557</v>
      </c>
      <c r="B347" s="77" t="s">
        <v>558</v>
      </c>
      <c r="C347" s="137"/>
      <c r="D347" s="151">
        <f t="shared" ref="D347:F348" si="67">D348</f>
        <v>520000</v>
      </c>
      <c r="E347" s="151">
        <f t="shared" si="67"/>
        <v>120000</v>
      </c>
      <c r="F347" s="151">
        <f t="shared" si="67"/>
        <v>120000</v>
      </c>
    </row>
    <row r="348" spans="1:6" ht="48" x14ac:dyDescent="0.3">
      <c r="A348" s="86" t="s">
        <v>550</v>
      </c>
      <c r="B348" s="77" t="s">
        <v>559</v>
      </c>
      <c r="C348" s="137"/>
      <c r="D348" s="151">
        <f t="shared" si="67"/>
        <v>520000</v>
      </c>
      <c r="E348" s="151">
        <f t="shared" si="67"/>
        <v>120000</v>
      </c>
      <c r="F348" s="151">
        <f t="shared" si="67"/>
        <v>120000</v>
      </c>
    </row>
    <row r="349" spans="1:6" ht="24" x14ac:dyDescent="0.3">
      <c r="A349" s="86" t="s">
        <v>373</v>
      </c>
      <c r="B349" s="77" t="s">
        <v>559</v>
      </c>
      <c r="C349" s="137">
        <v>200</v>
      </c>
      <c r="D349" s="151">
        <v>520000</v>
      </c>
      <c r="E349" s="151">
        <v>120000</v>
      </c>
      <c r="F349" s="151">
        <v>120000</v>
      </c>
    </row>
    <row r="350" spans="1:6" ht="60" x14ac:dyDescent="0.3">
      <c r="A350" s="86" t="s">
        <v>560</v>
      </c>
      <c r="B350" s="77" t="s">
        <v>1006</v>
      </c>
      <c r="C350" s="137"/>
      <c r="D350" s="151">
        <f>D351</f>
        <v>100000</v>
      </c>
      <c r="E350" s="151">
        <f>E351</f>
        <v>100000</v>
      </c>
      <c r="F350" s="151">
        <f>F351</f>
        <v>100000</v>
      </c>
    </row>
    <row r="351" spans="1:6" ht="48" x14ac:dyDescent="0.3">
      <c r="A351" s="86" t="s">
        <v>550</v>
      </c>
      <c r="B351" s="77" t="s">
        <v>562</v>
      </c>
      <c r="C351" s="137"/>
      <c r="D351" s="152">
        <f>D352</f>
        <v>100000</v>
      </c>
      <c r="E351" s="152">
        <f>E352+E356</f>
        <v>100000</v>
      </c>
      <c r="F351" s="152">
        <f>F352+F356</f>
        <v>100000</v>
      </c>
    </row>
    <row r="352" spans="1:6" ht="24" x14ac:dyDescent="0.3">
      <c r="A352" s="86" t="s">
        <v>373</v>
      </c>
      <c r="B352" s="77" t="s">
        <v>562</v>
      </c>
      <c r="C352" s="137">
        <v>200</v>
      </c>
      <c r="D352" s="151">
        <v>100000</v>
      </c>
      <c r="E352" s="151">
        <v>100000</v>
      </c>
      <c r="F352" s="151">
        <v>100000</v>
      </c>
    </row>
    <row r="353" spans="1:6" ht="36" x14ac:dyDescent="0.3">
      <c r="A353" s="86" t="s">
        <v>563</v>
      </c>
      <c r="B353" s="77" t="s">
        <v>564</v>
      </c>
      <c r="C353" s="137"/>
      <c r="D353" s="149">
        <f>D354</f>
        <v>535000</v>
      </c>
      <c r="E353" s="149">
        <f>E354</f>
        <v>0</v>
      </c>
      <c r="F353" s="149">
        <f>F354</f>
        <v>0</v>
      </c>
    </row>
    <row r="354" spans="1:6" ht="36" x14ac:dyDescent="0.3">
      <c r="A354" s="86" t="s">
        <v>565</v>
      </c>
      <c r="B354" s="77" t="s">
        <v>566</v>
      </c>
      <c r="C354" s="137"/>
      <c r="D354" s="149">
        <f>D356+D355</f>
        <v>535000</v>
      </c>
      <c r="E354" s="149">
        <f>E356+E355</f>
        <v>0</v>
      </c>
      <c r="F354" s="149">
        <f>F356+F355</f>
        <v>0</v>
      </c>
    </row>
    <row r="355" spans="1:6" ht="24" x14ac:dyDescent="0.3">
      <c r="A355" s="86" t="s">
        <v>373</v>
      </c>
      <c r="B355" s="77" t="s">
        <v>566</v>
      </c>
      <c r="C355" s="137">
        <v>200</v>
      </c>
      <c r="D355" s="151">
        <v>535000</v>
      </c>
      <c r="E355" s="200">
        <v>0</v>
      </c>
      <c r="F355" s="200">
        <v>0</v>
      </c>
    </row>
    <row r="356" spans="1:6" ht="24" x14ac:dyDescent="0.3">
      <c r="A356" s="86" t="s">
        <v>567</v>
      </c>
      <c r="B356" s="77" t="s">
        <v>566</v>
      </c>
      <c r="C356" s="137">
        <v>400</v>
      </c>
      <c r="D356" s="149">
        <v>0</v>
      </c>
      <c r="E356" s="200">
        <v>0</v>
      </c>
      <c r="F356" s="200">
        <v>0</v>
      </c>
    </row>
    <row r="357" spans="1:6" ht="79.8" x14ac:dyDescent="0.3">
      <c r="A357" s="83" t="s">
        <v>1007</v>
      </c>
      <c r="B357" s="80" t="s">
        <v>443</v>
      </c>
      <c r="C357" s="135"/>
      <c r="D357" s="148">
        <f>D358+D364</f>
        <v>31008298</v>
      </c>
      <c r="E357" s="148">
        <f>E358+E364</f>
        <v>26691473</v>
      </c>
      <c r="F357" s="148">
        <f>F358+F364</f>
        <v>26517998</v>
      </c>
    </row>
    <row r="358" spans="1:6" x14ac:dyDescent="0.3">
      <c r="A358" s="106" t="s">
        <v>1008</v>
      </c>
      <c r="B358" s="77" t="s">
        <v>876</v>
      </c>
      <c r="C358" s="137"/>
      <c r="D358" s="151">
        <f>D359+D362</f>
        <v>9191248</v>
      </c>
      <c r="E358" s="151">
        <f>E359</f>
        <v>7904473</v>
      </c>
      <c r="F358" s="151">
        <f>F359</f>
        <v>7352998</v>
      </c>
    </row>
    <row r="359" spans="1:6" ht="24" x14ac:dyDescent="0.3">
      <c r="A359" s="86" t="s">
        <v>877</v>
      </c>
      <c r="B359" s="77" t="s">
        <v>878</v>
      </c>
      <c r="C359" s="137"/>
      <c r="D359" s="151">
        <f t="shared" ref="D359:F360" si="68">D360</f>
        <v>9191248</v>
      </c>
      <c r="E359" s="151">
        <f t="shared" si="68"/>
        <v>7904473</v>
      </c>
      <c r="F359" s="151">
        <f t="shared" si="68"/>
        <v>7352998</v>
      </c>
    </row>
    <row r="360" spans="1:6" ht="48" x14ac:dyDescent="0.3">
      <c r="A360" s="105" t="s">
        <v>879</v>
      </c>
      <c r="B360" s="77" t="s">
        <v>880</v>
      </c>
      <c r="C360" s="137"/>
      <c r="D360" s="151">
        <f t="shared" si="68"/>
        <v>9191248</v>
      </c>
      <c r="E360" s="151">
        <f t="shared" si="68"/>
        <v>7904473</v>
      </c>
      <c r="F360" s="151">
        <f t="shared" si="68"/>
        <v>7352998</v>
      </c>
    </row>
    <row r="361" spans="1:6" x14ac:dyDescent="0.3">
      <c r="A361" s="86" t="s">
        <v>595</v>
      </c>
      <c r="B361" s="77" t="s">
        <v>880</v>
      </c>
      <c r="C361" s="137">
        <v>500</v>
      </c>
      <c r="D361" s="151">
        <v>9191248</v>
      </c>
      <c r="E361" s="149">
        <v>7904473</v>
      </c>
      <c r="F361" s="149">
        <v>7352998</v>
      </c>
    </row>
    <row r="362" spans="1:6" ht="48" x14ac:dyDescent="0.3">
      <c r="A362" s="102" t="s">
        <v>1099</v>
      </c>
      <c r="B362" s="281" t="s">
        <v>1101</v>
      </c>
      <c r="C362" s="137"/>
      <c r="D362" s="151">
        <f>D363</f>
        <v>0</v>
      </c>
      <c r="E362" s="149"/>
      <c r="F362" s="149"/>
    </row>
    <row r="363" spans="1:6" x14ac:dyDescent="0.3">
      <c r="A363" s="86" t="s">
        <v>595</v>
      </c>
      <c r="B363" s="281" t="s">
        <v>1101</v>
      </c>
      <c r="C363" s="137">
        <v>500</v>
      </c>
      <c r="D363" s="151">
        <v>0</v>
      </c>
      <c r="E363" s="149"/>
      <c r="F363" s="149"/>
    </row>
    <row r="364" spans="1:6" ht="108" x14ac:dyDescent="0.3">
      <c r="A364" s="86" t="s">
        <v>1009</v>
      </c>
      <c r="B364" s="77" t="s">
        <v>445</v>
      </c>
      <c r="C364" s="137"/>
      <c r="D364" s="151">
        <f>D365+D370</f>
        <v>21817050</v>
      </c>
      <c r="E364" s="151">
        <f>E365+E370</f>
        <v>18787000</v>
      </c>
      <c r="F364" s="151">
        <f>F365+F370</f>
        <v>19165000</v>
      </c>
    </row>
    <row r="365" spans="1:6" ht="36" x14ac:dyDescent="0.3">
      <c r="A365" s="86" t="s">
        <v>446</v>
      </c>
      <c r="B365" s="77" t="s">
        <v>447</v>
      </c>
      <c r="C365" s="137"/>
      <c r="D365" s="151">
        <f>D366</f>
        <v>3376050</v>
      </c>
      <c r="E365" s="151">
        <f>E366</f>
        <v>3567000</v>
      </c>
      <c r="F365" s="151">
        <f>F366</f>
        <v>3567000</v>
      </c>
    </row>
    <row r="366" spans="1:6" ht="24" x14ac:dyDescent="0.3">
      <c r="A366" s="86" t="s">
        <v>360</v>
      </c>
      <c r="B366" s="77" t="s">
        <v>448</v>
      </c>
      <c r="C366" s="137"/>
      <c r="D366" s="151">
        <f>D367+D368+D369</f>
        <v>3376050</v>
      </c>
      <c r="E366" s="151">
        <f>E367+E368+E369</f>
        <v>3567000</v>
      </c>
      <c r="F366" s="151">
        <f>F367+F368+F369</f>
        <v>3567000</v>
      </c>
    </row>
    <row r="367" spans="1:6" ht="58.5" customHeight="1" x14ac:dyDescent="0.3">
      <c r="A367" s="86" t="s">
        <v>362</v>
      </c>
      <c r="B367" s="77" t="s">
        <v>448</v>
      </c>
      <c r="C367" s="137">
        <v>100</v>
      </c>
      <c r="D367" s="157">
        <v>3376050</v>
      </c>
      <c r="E367" s="157">
        <v>3567000</v>
      </c>
      <c r="F367" s="157">
        <v>3567000</v>
      </c>
    </row>
    <row r="368" spans="1:6" ht="24" x14ac:dyDescent="0.3">
      <c r="A368" s="86" t="s">
        <v>373</v>
      </c>
      <c r="B368" s="77" t="s">
        <v>448</v>
      </c>
      <c r="C368" s="137">
        <v>200</v>
      </c>
      <c r="D368" s="152">
        <v>0</v>
      </c>
      <c r="E368" s="200">
        <v>0</v>
      </c>
      <c r="F368" s="200">
        <v>0</v>
      </c>
    </row>
    <row r="369" spans="1:6" x14ac:dyDescent="0.3">
      <c r="A369" s="86" t="s">
        <v>425</v>
      </c>
      <c r="B369" s="77" t="s">
        <v>448</v>
      </c>
      <c r="C369" s="137">
        <v>800</v>
      </c>
      <c r="D369" s="152">
        <v>0</v>
      </c>
      <c r="E369" s="200">
        <v>0</v>
      </c>
      <c r="F369" s="200">
        <v>0</v>
      </c>
    </row>
    <row r="370" spans="1:6" ht="36" x14ac:dyDescent="0.3">
      <c r="A370" s="86" t="s">
        <v>1010</v>
      </c>
      <c r="B370" s="160" t="s">
        <v>517</v>
      </c>
      <c r="C370" s="137"/>
      <c r="D370" s="152">
        <f>D371+D372+D373</f>
        <v>18441000</v>
      </c>
      <c r="E370" s="152">
        <f>E371+E372+E373</f>
        <v>15220000</v>
      </c>
      <c r="F370" s="152">
        <f>F371+F372+F373</f>
        <v>15598000</v>
      </c>
    </row>
    <row r="371" spans="1:6" ht="60" x14ac:dyDescent="0.3">
      <c r="A371" s="86" t="s">
        <v>362</v>
      </c>
      <c r="B371" s="160" t="s">
        <v>519</v>
      </c>
      <c r="C371" s="141" t="s">
        <v>409</v>
      </c>
      <c r="D371" s="74">
        <v>15904000</v>
      </c>
      <c r="E371" s="149">
        <v>13924000</v>
      </c>
      <c r="F371" s="149">
        <v>13924000</v>
      </c>
    </row>
    <row r="372" spans="1:6" ht="24" x14ac:dyDescent="0.3">
      <c r="A372" s="86" t="s">
        <v>373</v>
      </c>
      <c r="B372" s="161" t="s">
        <v>519</v>
      </c>
      <c r="C372" s="142" t="s">
        <v>526</v>
      </c>
      <c r="D372" s="157">
        <v>2357000</v>
      </c>
      <c r="E372" s="149">
        <v>1122000</v>
      </c>
      <c r="F372" s="149">
        <v>1500000</v>
      </c>
    </row>
    <row r="373" spans="1:6" x14ac:dyDescent="0.3">
      <c r="A373" s="86" t="s">
        <v>425</v>
      </c>
      <c r="B373" s="161" t="s">
        <v>519</v>
      </c>
      <c r="C373" s="142" t="s">
        <v>527</v>
      </c>
      <c r="D373" s="74">
        <v>180000</v>
      </c>
      <c r="E373" s="149">
        <v>174000</v>
      </c>
      <c r="F373" s="149">
        <v>174000</v>
      </c>
    </row>
    <row r="374" spans="1:6" ht="34.200000000000003" x14ac:dyDescent="0.3">
      <c r="A374" s="83" t="s">
        <v>621</v>
      </c>
      <c r="B374" s="76" t="s">
        <v>911</v>
      </c>
      <c r="C374" s="138"/>
      <c r="D374" s="150">
        <f>D375</f>
        <v>30000</v>
      </c>
      <c r="E374" s="150">
        <f t="shared" ref="E374:F377" si="69">E375</f>
        <v>30000</v>
      </c>
      <c r="F374" s="150">
        <f t="shared" si="69"/>
        <v>30000</v>
      </c>
    </row>
    <row r="375" spans="1:6" ht="48" x14ac:dyDescent="0.3">
      <c r="A375" s="86" t="s">
        <v>622</v>
      </c>
      <c r="B375" s="77" t="s">
        <v>1011</v>
      </c>
      <c r="C375" s="137"/>
      <c r="D375" s="151">
        <f>D376</f>
        <v>30000</v>
      </c>
      <c r="E375" s="151">
        <f t="shared" si="69"/>
        <v>30000</v>
      </c>
      <c r="F375" s="151">
        <f t="shared" si="69"/>
        <v>30000</v>
      </c>
    </row>
    <row r="376" spans="1:6" ht="60" x14ac:dyDescent="0.3">
      <c r="A376" s="86" t="s">
        <v>624</v>
      </c>
      <c r="B376" s="77" t="s">
        <v>1012</v>
      </c>
      <c r="C376" s="137"/>
      <c r="D376" s="151">
        <f>D377</f>
        <v>30000</v>
      </c>
      <c r="E376" s="151">
        <f t="shared" si="69"/>
        <v>30000</v>
      </c>
      <c r="F376" s="151">
        <f t="shared" si="69"/>
        <v>30000</v>
      </c>
    </row>
    <row r="377" spans="1:6" ht="36" x14ac:dyDescent="0.3">
      <c r="A377" s="86" t="s">
        <v>626</v>
      </c>
      <c r="B377" s="77" t="s">
        <v>627</v>
      </c>
      <c r="C377" s="137"/>
      <c r="D377" s="151">
        <f>D378</f>
        <v>30000</v>
      </c>
      <c r="E377" s="151">
        <f t="shared" si="69"/>
        <v>30000</v>
      </c>
      <c r="F377" s="151">
        <f t="shared" si="69"/>
        <v>30000</v>
      </c>
    </row>
    <row r="378" spans="1:6" ht="24" x14ac:dyDescent="0.3">
      <c r="A378" s="86" t="s">
        <v>373</v>
      </c>
      <c r="B378" s="77" t="s">
        <v>627</v>
      </c>
      <c r="C378" s="137">
        <v>200</v>
      </c>
      <c r="D378" s="152">
        <v>30000</v>
      </c>
      <c r="E378" s="149">
        <v>30000</v>
      </c>
      <c r="F378" s="149">
        <v>30000</v>
      </c>
    </row>
    <row r="379" spans="1:6" ht="34.200000000000003" x14ac:dyDescent="0.3">
      <c r="A379" s="83" t="s">
        <v>1013</v>
      </c>
      <c r="B379" s="80" t="s">
        <v>413</v>
      </c>
      <c r="C379" s="135"/>
      <c r="D379" s="148">
        <f>D380+D384</f>
        <v>437900</v>
      </c>
      <c r="E379" s="148">
        <f>E380+E384</f>
        <v>437900</v>
      </c>
      <c r="F379" s="148">
        <f>F380+F384</f>
        <v>437900</v>
      </c>
    </row>
    <row r="380" spans="1:6" ht="36" x14ac:dyDescent="0.3">
      <c r="A380" s="86" t="s">
        <v>1014</v>
      </c>
      <c r="B380" s="77" t="s">
        <v>1015</v>
      </c>
      <c r="C380" s="137"/>
      <c r="D380" s="151">
        <f>D381</f>
        <v>60000</v>
      </c>
      <c r="E380" s="151">
        <f t="shared" ref="E380:F382" si="70">E381</f>
        <v>60000</v>
      </c>
      <c r="F380" s="151">
        <f t="shared" si="70"/>
        <v>60000</v>
      </c>
    </row>
    <row r="381" spans="1:6" ht="48" x14ac:dyDescent="0.3">
      <c r="A381" s="86" t="s">
        <v>1016</v>
      </c>
      <c r="B381" s="77" t="s">
        <v>723</v>
      </c>
      <c r="C381" s="137"/>
      <c r="D381" s="151">
        <f>D382</f>
        <v>60000</v>
      </c>
      <c r="E381" s="151">
        <f t="shared" si="70"/>
        <v>60000</v>
      </c>
      <c r="F381" s="151">
        <f t="shared" si="70"/>
        <v>60000</v>
      </c>
    </row>
    <row r="382" spans="1:6" ht="24" x14ac:dyDescent="0.3">
      <c r="A382" s="86" t="s">
        <v>724</v>
      </c>
      <c r="B382" s="77" t="s">
        <v>725</v>
      </c>
      <c r="C382" s="137"/>
      <c r="D382" s="151">
        <f>D383</f>
        <v>60000</v>
      </c>
      <c r="E382" s="151">
        <f t="shared" si="70"/>
        <v>60000</v>
      </c>
      <c r="F382" s="151">
        <f t="shared" si="70"/>
        <v>60000</v>
      </c>
    </row>
    <row r="383" spans="1:6" ht="24" x14ac:dyDescent="0.3">
      <c r="A383" s="86" t="s">
        <v>373</v>
      </c>
      <c r="B383" s="77" t="s">
        <v>725</v>
      </c>
      <c r="C383" s="137">
        <v>200</v>
      </c>
      <c r="D383" s="152">
        <v>60000</v>
      </c>
      <c r="E383" s="149">
        <v>60000</v>
      </c>
      <c r="F383" s="149">
        <v>60000</v>
      </c>
    </row>
    <row r="384" spans="1:6" ht="36" x14ac:dyDescent="0.3">
      <c r="A384" s="86" t="s">
        <v>1017</v>
      </c>
      <c r="B384" s="77" t="s">
        <v>1054</v>
      </c>
      <c r="C384" s="140"/>
      <c r="D384" s="151">
        <f>D385</f>
        <v>377900</v>
      </c>
      <c r="E384" s="151">
        <f t="shared" ref="E384:F386" si="71">E385</f>
        <v>377900</v>
      </c>
      <c r="F384" s="151">
        <f t="shared" si="71"/>
        <v>377900</v>
      </c>
    </row>
    <row r="385" spans="1:6" ht="48" x14ac:dyDescent="0.3">
      <c r="A385" s="86" t="s">
        <v>416</v>
      </c>
      <c r="B385" s="77" t="s">
        <v>417</v>
      </c>
      <c r="C385" s="140"/>
      <c r="D385" s="151">
        <f>D386</f>
        <v>377900</v>
      </c>
      <c r="E385" s="151">
        <f t="shared" si="71"/>
        <v>377900</v>
      </c>
      <c r="F385" s="151">
        <f t="shared" si="71"/>
        <v>377900</v>
      </c>
    </row>
    <row r="386" spans="1:6" ht="36" x14ac:dyDescent="0.3">
      <c r="A386" s="86" t="s">
        <v>418</v>
      </c>
      <c r="B386" s="77" t="s">
        <v>419</v>
      </c>
      <c r="C386" s="140"/>
      <c r="D386" s="151">
        <f>D387</f>
        <v>377900</v>
      </c>
      <c r="E386" s="151">
        <f t="shared" si="71"/>
        <v>377900</v>
      </c>
      <c r="F386" s="151">
        <f t="shared" si="71"/>
        <v>377900</v>
      </c>
    </row>
    <row r="387" spans="1:6" ht="60" x14ac:dyDescent="0.3">
      <c r="A387" s="86" t="s">
        <v>362</v>
      </c>
      <c r="B387" s="77" t="s">
        <v>419</v>
      </c>
      <c r="C387" s="140" t="s">
        <v>409</v>
      </c>
      <c r="D387" s="151">
        <v>377900</v>
      </c>
      <c r="E387" s="149">
        <v>377900</v>
      </c>
      <c r="F387" s="149">
        <v>377900</v>
      </c>
    </row>
    <row r="388" spans="1:6" x14ac:dyDescent="0.3">
      <c r="A388" s="83" t="s">
        <v>1018</v>
      </c>
      <c r="B388" s="76"/>
      <c r="C388" s="143"/>
      <c r="D388" s="150">
        <f>D389+D393+D408+D412+D423+D442+D448+D401</f>
        <v>150712808.91</v>
      </c>
      <c r="E388" s="150">
        <f>E389+E393+E408+E412+E423+E442+E448+E401</f>
        <v>37814884</v>
      </c>
      <c r="F388" s="150">
        <f>F389+F393+F408+F412+F423+F442+F448+F401</f>
        <v>38076884</v>
      </c>
    </row>
    <row r="389" spans="1:6" ht="22.8" x14ac:dyDescent="0.3">
      <c r="A389" s="83" t="s">
        <v>356</v>
      </c>
      <c r="B389" s="76" t="s">
        <v>357</v>
      </c>
      <c r="C389" s="138"/>
      <c r="D389" s="150">
        <f>D390</f>
        <v>2440610</v>
      </c>
      <c r="E389" s="150">
        <f t="shared" ref="E389:F391" si="72">E390</f>
        <v>2030000</v>
      </c>
      <c r="F389" s="150">
        <f t="shared" si="72"/>
        <v>2030000</v>
      </c>
    </row>
    <row r="390" spans="1:6" x14ac:dyDescent="0.3">
      <c r="A390" s="86" t="s">
        <v>358</v>
      </c>
      <c r="B390" s="77" t="s">
        <v>359</v>
      </c>
      <c r="C390" s="137"/>
      <c r="D390" s="151">
        <f>D391</f>
        <v>2440610</v>
      </c>
      <c r="E390" s="151">
        <f t="shared" si="72"/>
        <v>2030000</v>
      </c>
      <c r="F390" s="151">
        <f t="shared" si="72"/>
        <v>2030000</v>
      </c>
    </row>
    <row r="391" spans="1:6" ht="24" x14ac:dyDescent="0.3">
      <c r="A391" s="86" t="s">
        <v>360</v>
      </c>
      <c r="B391" s="77" t="s">
        <v>886</v>
      </c>
      <c r="C391" s="137"/>
      <c r="D391" s="151">
        <f>D392</f>
        <v>2440610</v>
      </c>
      <c r="E391" s="151">
        <f t="shared" si="72"/>
        <v>2030000</v>
      </c>
      <c r="F391" s="151">
        <f t="shared" si="72"/>
        <v>2030000</v>
      </c>
    </row>
    <row r="392" spans="1:6" ht="60" x14ac:dyDescent="0.3">
      <c r="A392" s="86" t="s">
        <v>362</v>
      </c>
      <c r="B392" s="77" t="s">
        <v>886</v>
      </c>
      <c r="C392" s="137">
        <v>100</v>
      </c>
      <c r="D392" s="74">
        <v>2440610</v>
      </c>
      <c r="E392" s="149">
        <v>2030000</v>
      </c>
      <c r="F392" s="149">
        <v>2030000</v>
      </c>
    </row>
    <row r="393" spans="1:6" ht="22.8" x14ac:dyDescent="0.3">
      <c r="A393" s="83" t="s">
        <v>420</v>
      </c>
      <c r="B393" s="76" t="s">
        <v>421</v>
      </c>
      <c r="C393" s="144"/>
      <c r="D393" s="150">
        <f>D394</f>
        <v>25104222</v>
      </c>
      <c r="E393" s="150">
        <f>E394</f>
        <v>20795082</v>
      </c>
      <c r="F393" s="150">
        <f>F394</f>
        <v>20795082</v>
      </c>
    </row>
    <row r="394" spans="1:6" ht="24" x14ac:dyDescent="0.3">
      <c r="A394" s="86" t="s">
        <v>422</v>
      </c>
      <c r="B394" s="77" t="s">
        <v>423</v>
      </c>
      <c r="C394" s="145"/>
      <c r="D394" s="151">
        <f>D395+D399</f>
        <v>25104222</v>
      </c>
      <c r="E394" s="151">
        <f>E395+E399</f>
        <v>20795082</v>
      </c>
      <c r="F394" s="151">
        <f>F395+F399</f>
        <v>20795082</v>
      </c>
    </row>
    <row r="395" spans="1:6" ht="24" x14ac:dyDescent="0.3">
      <c r="A395" s="86" t="s">
        <v>360</v>
      </c>
      <c r="B395" s="77" t="s">
        <v>424</v>
      </c>
      <c r="C395" s="145"/>
      <c r="D395" s="151">
        <f>D396+D397+D398</f>
        <v>24756140</v>
      </c>
      <c r="E395" s="151">
        <f>E396+E397+E398</f>
        <v>20447000</v>
      </c>
      <c r="F395" s="151">
        <f>F396+F397+F398</f>
        <v>20447000</v>
      </c>
    </row>
    <row r="396" spans="1:6" ht="60" x14ac:dyDescent="0.3">
      <c r="A396" s="86" t="s">
        <v>362</v>
      </c>
      <c r="B396" s="77" t="s">
        <v>424</v>
      </c>
      <c r="C396" s="137">
        <v>100</v>
      </c>
      <c r="D396" s="151">
        <v>24756140</v>
      </c>
      <c r="E396" s="149">
        <v>20447000</v>
      </c>
      <c r="F396" s="149">
        <v>20447000</v>
      </c>
    </row>
    <row r="397" spans="1:6" ht="24" x14ac:dyDescent="0.3">
      <c r="A397" s="86" t="s">
        <v>373</v>
      </c>
      <c r="B397" s="77" t="s">
        <v>424</v>
      </c>
      <c r="C397" s="137">
        <v>200</v>
      </c>
      <c r="D397" s="151"/>
      <c r="E397" s="200"/>
      <c r="F397" s="200"/>
    </row>
    <row r="398" spans="1:6" x14ac:dyDescent="0.3">
      <c r="A398" s="86" t="s">
        <v>425</v>
      </c>
      <c r="B398" s="77" t="s">
        <v>424</v>
      </c>
      <c r="C398" s="137">
        <v>800</v>
      </c>
      <c r="D398" s="149"/>
      <c r="E398" s="200"/>
      <c r="F398" s="200"/>
    </row>
    <row r="399" spans="1:6" ht="24" x14ac:dyDescent="0.3">
      <c r="A399" s="86" t="s">
        <v>427</v>
      </c>
      <c r="B399" s="77" t="s">
        <v>428</v>
      </c>
      <c r="C399" s="145"/>
      <c r="D399" s="151">
        <f>D400</f>
        <v>348082</v>
      </c>
      <c r="E399" s="151">
        <f>E400</f>
        <v>348082</v>
      </c>
      <c r="F399" s="151">
        <f>F400</f>
        <v>348082</v>
      </c>
    </row>
    <row r="400" spans="1:6" ht="60" x14ac:dyDescent="0.3">
      <c r="A400" s="86" t="s">
        <v>362</v>
      </c>
      <c r="B400" s="77" t="s">
        <v>428</v>
      </c>
      <c r="C400" s="145">
        <v>100</v>
      </c>
      <c r="D400" s="151">
        <v>348082</v>
      </c>
      <c r="E400" s="149">
        <v>348082</v>
      </c>
      <c r="F400" s="149">
        <v>348082</v>
      </c>
    </row>
    <row r="401" spans="1:6" ht="22.8" x14ac:dyDescent="0.3">
      <c r="A401" s="83" t="s">
        <v>449</v>
      </c>
      <c r="B401" s="76" t="s">
        <v>450</v>
      </c>
      <c r="C401" s="144"/>
      <c r="D401" s="150">
        <f>D402+D405</f>
        <v>731482</v>
      </c>
      <c r="E401" s="150">
        <f>E402+E405</f>
        <v>648082</v>
      </c>
      <c r="F401" s="150">
        <f>F402+F405</f>
        <v>648082</v>
      </c>
    </row>
    <row r="402" spans="1:6" ht="24" x14ac:dyDescent="0.3">
      <c r="A402" s="86" t="s">
        <v>451</v>
      </c>
      <c r="B402" s="77" t="s">
        <v>452</v>
      </c>
      <c r="C402" s="145"/>
      <c r="D402" s="151">
        <f t="shared" ref="D402:F403" si="73">D403</f>
        <v>383400</v>
      </c>
      <c r="E402" s="151">
        <f t="shared" si="73"/>
        <v>300000</v>
      </c>
      <c r="F402" s="151">
        <f t="shared" si="73"/>
        <v>300000</v>
      </c>
    </row>
    <row r="403" spans="1:6" ht="24" x14ac:dyDescent="0.3">
      <c r="A403" s="86" t="s">
        <v>360</v>
      </c>
      <c r="B403" s="77" t="s">
        <v>453</v>
      </c>
      <c r="C403" s="145"/>
      <c r="D403" s="151">
        <f t="shared" si="73"/>
        <v>383400</v>
      </c>
      <c r="E403" s="151">
        <f t="shared" si="73"/>
        <v>300000</v>
      </c>
      <c r="F403" s="151">
        <f t="shared" si="73"/>
        <v>300000</v>
      </c>
    </row>
    <row r="404" spans="1:6" ht="60" x14ac:dyDescent="0.3">
      <c r="A404" s="86" t="s">
        <v>362</v>
      </c>
      <c r="B404" s="77" t="s">
        <v>453</v>
      </c>
      <c r="C404" s="145">
        <v>100</v>
      </c>
      <c r="D404" s="157">
        <v>383400</v>
      </c>
      <c r="E404" s="149">
        <v>300000</v>
      </c>
      <c r="F404" s="149">
        <v>300000</v>
      </c>
    </row>
    <row r="405" spans="1:6" ht="24" x14ac:dyDescent="0.3">
      <c r="A405" s="86" t="s">
        <v>454</v>
      </c>
      <c r="B405" s="77" t="s">
        <v>455</v>
      </c>
      <c r="C405" s="145"/>
      <c r="D405" s="151">
        <f t="shared" ref="D405:F406" si="74">D406</f>
        <v>348082</v>
      </c>
      <c r="E405" s="151">
        <f t="shared" si="74"/>
        <v>348082</v>
      </c>
      <c r="F405" s="151">
        <f t="shared" si="74"/>
        <v>348082</v>
      </c>
    </row>
    <row r="406" spans="1:6" ht="24" x14ac:dyDescent="0.3">
      <c r="A406" s="86" t="s">
        <v>456</v>
      </c>
      <c r="B406" s="77" t="s">
        <v>457</v>
      </c>
      <c r="C406" s="145"/>
      <c r="D406" s="151">
        <f t="shared" si="74"/>
        <v>348082</v>
      </c>
      <c r="E406" s="151">
        <f t="shared" si="74"/>
        <v>348082</v>
      </c>
      <c r="F406" s="151">
        <f t="shared" si="74"/>
        <v>348082</v>
      </c>
    </row>
    <row r="407" spans="1:6" ht="60" x14ac:dyDescent="0.3">
      <c r="A407" s="86" t="s">
        <v>362</v>
      </c>
      <c r="B407" s="77" t="s">
        <v>457</v>
      </c>
      <c r="C407" s="145" t="s">
        <v>409</v>
      </c>
      <c r="D407" s="152">
        <v>348082</v>
      </c>
      <c r="E407" s="149">
        <v>348082</v>
      </c>
      <c r="F407" s="149">
        <v>348082</v>
      </c>
    </row>
    <row r="408" spans="1:6" ht="34.200000000000003" x14ac:dyDescent="0.3">
      <c r="A408" s="83" t="s">
        <v>374</v>
      </c>
      <c r="B408" s="76" t="s">
        <v>375</v>
      </c>
      <c r="C408" s="138"/>
      <c r="D408" s="150">
        <f t="shared" ref="D408:F410" si="75">D409</f>
        <v>1055800</v>
      </c>
      <c r="E408" s="150">
        <f t="shared" si="75"/>
        <v>830000</v>
      </c>
      <c r="F408" s="150">
        <f t="shared" si="75"/>
        <v>830000</v>
      </c>
    </row>
    <row r="409" spans="1:6" ht="24" x14ac:dyDescent="0.3">
      <c r="A409" s="86" t="s">
        <v>376</v>
      </c>
      <c r="B409" s="77" t="s">
        <v>377</v>
      </c>
      <c r="C409" s="137"/>
      <c r="D409" s="151">
        <f t="shared" si="75"/>
        <v>1055800</v>
      </c>
      <c r="E409" s="151">
        <f t="shared" si="75"/>
        <v>830000</v>
      </c>
      <c r="F409" s="151">
        <f t="shared" si="75"/>
        <v>830000</v>
      </c>
    </row>
    <row r="410" spans="1:6" ht="24" x14ac:dyDescent="0.3">
      <c r="A410" s="86" t="s">
        <v>360</v>
      </c>
      <c r="B410" s="77" t="s">
        <v>378</v>
      </c>
      <c r="C410" s="137"/>
      <c r="D410" s="151">
        <f t="shared" si="75"/>
        <v>1055800</v>
      </c>
      <c r="E410" s="151">
        <f t="shared" si="75"/>
        <v>830000</v>
      </c>
      <c r="F410" s="151">
        <f t="shared" si="75"/>
        <v>830000</v>
      </c>
    </row>
    <row r="411" spans="1:6" ht="60" x14ac:dyDescent="0.3">
      <c r="A411" s="86" t="s">
        <v>362</v>
      </c>
      <c r="B411" s="77" t="s">
        <v>378</v>
      </c>
      <c r="C411" s="137">
        <v>100</v>
      </c>
      <c r="D411" s="74">
        <v>1055800</v>
      </c>
      <c r="E411" s="200">
        <v>830000</v>
      </c>
      <c r="F411" s="200">
        <v>830000</v>
      </c>
    </row>
    <row r="412" spans="1:6" ht="34.200000000000003" x14ac:dyDescent="0.3">
      <c r="A412" s="134" t="s">
        <v>520</v>
      </c>
      <c r="B412" s="162" t="s">
        <v>521</v>
      </c>
      <c r="C412" s="146"/>
      <c r="D412" s="150">
        <f>D413</f>
        <v>92436674.909999996</v>
      </c>
      <c r="E412" s="150">
        <f>E413</f>
        <v>100000</v>
      </c>
      <c r="F412" s="150">
        <f>F413</f>
        <v>100000</v>
      </c>
    </row>
    <row r="413" spans="1:6" ht="24" x14ac:dyDescent="0.3">
      <c r="A413" s="95" t="s">
        <v>522</v>
      </c>
      <c r="B413" s="163" t="s">
        <v>523</v>
      </c>
      <c r="C413" s="147"/>
      <c r="D413" s="151">
        <f>D418+D414+D416</f>
        <v>92436674.909999996</v>
      </c>
      <c r="E413" s="151">
        <f>E418+E414</f>
        <v>100000</v>
      </c>
      <c r="F413" s="151">
        <f>F418+F414</f>
        <v>100000</v>
      </c>
    </row>
    <row r="414" spans="1:6" ht="48" x14ac:dyDescent="0.3">
      <c r="A414" s="86" t="s">
        <v>438</v>
      </c>
      <c r="B414" s="164" t="s">
        <v>439</v>
      </c>
      <c r="C414" s="79"/>
      <c r="D414" s="151">
        <f>D415</f>
        <v>1986</v>
      </c>
      <c r="E414" s="151">
        <f>E415</f>
        <v>0</v>
      </c>
      <c r="F414" s="151">
        <f>F415</f>
        <v>0</v>
      </c>
    </row>
    <row r="415" spans="1:6" ht="24" x14ac:dyDescent="0.3">
      <c r="A415" s="86" t="s">
        <v>392</v>
      </c>
      <c r="B415" s="164" t="s">
        <v>439</v>
      </c>
      <c r="C415" s="79">
        <v>200</v>
      </c>
      <c r="D415" s="151">
        <v>1986</v>
      </c>
      <c r="E415" s="151">
        <v>0</v>
      </c>
      <c r="F415" s="151">
        <v>0</v>
      </c>
    </row>
    <row r="416" spans="1:6" ht="24" x14ac:dyDescent="0.3">
      <c r="A416" s="95" t="s">
        <v>1110</v>
      </c>
      <c r="B416" s="282" t="s">
        <v>1111</v>
      </c>
      <c r="C416" s="283"/>
      <c r="D416" s="74">
        <f>D417</f>
        <v>1200000</v>
      </c>
      <c r="E416" s="74">
        <f t="shared" ref="E416:F416" si="76">E417</f>
        <v>0</v>
      </c>
      <c r="F416" s="74">
        <f t="shared" si="76"/>
        <v>0</v>
      </c>
    </row>
    <row r="417" spans="1:6" ht="60" x14ac:dyDescent="0.3">
      <c r="A417" s="95" t="s">
        <v>362</v>
      </c>
      <c r="B417" s="282" t="s">
        <v>1111</v>
      </c>
      <c r="C417" s="283" t="s">
        <v>409</v>
      </c>
      <c r="D417" s="74">
        <v>1200000</v>
      </c>
      <c r="E417" s="74">
        <v>0</v>
      </c>
      <c r="F417" s="74">
        <v>0</v>
      </c>
    </row>
    <row r="418" spans="1:6" ht="24" x14ac:dyDescent="0.3">
      <c r="A418" s="95" t="s">
        <v>524</v>
      </c>
      <c r="B418" s="163" t="s">
        <v>525</v>
      </c>
      <c r="C418" s="147"/>
      <c r="D418" s="151">
        <f>D419+D420+D421</f>
        <v>91234688.909999996</v>
      </c>
      <c r="E418" s="151">
        <f>E419+E420</f>
        <v>100000</v>
      </c>
      <c r="F418" s="151">
        <f>F419+F420</f>
        <v>100000</v>
      </c>
    </row>
    <row r="419" spans="1:6" ht="24" x14ac:dyDescent="0.3">
      <c r="A419" s="86" t="s">
        <v>373</v>
      </c>
      <c r="B419" s="163" t="s">
        <v>525</v>
      </c>
      <c r="C419" s="147" t="s">
        <v>526</v>
      </c>
      <c r="D419" s="151">
        <v>625000</v>
      </c>
      <c r="E419" s="149">
        <v>100000</v>
      </c>
      <c r="F419" s="149">
        <v>100000</v>
      </c>
    </row>
    <row r="420" spans="1:6" x14ac:dyDescent="0.3">
      <c r="A420" s="86" t="s">
        <v>425</v>
      </c>
      <c r="B420" s="163" t="s">
        <v>525</v>
      </c>
      <c r="C420" s="147" t="s">
        <v>527</v>
      </c>
      <c r="D420" s="153">
        <v>90609688.909999996</v>
      </c>
      <c r="E420" s="149">
        <v>0</v>
      </c>
      <c r="F420" s="149">
        <v>0</v>
      </c>
    </row>
    <row r="421" spans="1:6" x14ac:dyDescent="0.3">
      <c r="A421" s="86" t="s">
        <v>904</v>
      </c>
      <c r="B421" s="282" t="s">
        <v>905</v>
      </c>
      <c r="C421" s="283"/>
      <c r="D421" s="153">
        <f>D422</f>
        <v>0</v>
      </c>
      <c r="E421" s="149"/>
      <c r="F421" s="149"/>
    </row>
    <row r="422" spans="1:6" x14ac:dyDescent="0.3">
      <c r="A422" s="86" t="s">
        <v>512</v>
      </c>
      <c r="B422" s="282" t="s">
        <v>905</v>
      </c>
      <c r="C422" s="283" t="s">
        <v>803</v>
      </c>
      <c r="D422" s="153"/>
      <c r="E422" s="149"/>
      <c r="F422" s="149"/>
    </row>
    <row r="423" spans="1:6" ht="22.8" x14ac:dyDescent="0.3">
      <c r="A423" s="83" t="s">
        <v>429</v>
      </c>
      <c r="B423" s="76" t="s">
        <v>430</v>
      </c>
      <c r="C423" s="138"/>
      <c r="D423" s="150">
        <f>D424+D437+D434</f>
        <v>6385520</v>
      </c>
      <c r="E423" s="150">
        <f t="shared" ref="E423:F423" si="77">E424+E437+E434</f>
        <v>3900720</v>
      </c>
      <c r="F423" s="150">
        <f t="shared" si="77"/>
        <v>3962720</v>
      </c>
    </row>
    <row r="424" spans="1:6" ht="24" x14ac:dyDescent="0.3">
      <c r="A424" s="86" t="s">
        <v>528</v>
      </c>
      <c r="B424" s="77" t="s">
        <v>529</v>
      </c>
      <c r="C424" s="137"/>
      <c r="D424" s="151">
        <f>D425+D429+D431</f>
        <v>2769800</v>
      </c>
      <c r="E424" s="151">
        <f>E425+E429+E431</f>
        <v>1785000</v>
      </c>
      <c r="F424" s="151">
        <f>F425+F429+F431</f>
        <v>1847000</v>
      </c>
    </row>
    <row r="425" spans="1:6" ht="24" x14ac:dyDescent="0.3">
      <c r="A425" s="86" t="s">
        <v>524</v>
      </c>
      <c r="B425" s="77" t="s">
        <v>530</v>
      </c>
      <c r="C425" s="137"/>
      <c r="D425" s="151">
        <f>D427+D428+D426</f>
        <v>1142000</v>
      </c>
      <c r="E425" s="151">
        <f t="shared" ref="E425:F425" si="78">E427+E428+E426</f>
        <v>92000</v>
      </c>
      <c r="F425" s="151">
        <f t="shared" si="78"/>
        <v>92000</v>
      </c>
    </row>
    <row r="426" spans="1:6" ht="24" x14ac:dyDescent="0.3">
      <c r="A426" s="86" t="s">
        <v>373</v>
      </c>
      <c r="B426" s="77" t="s">
        <v>530</v>
      </c>
      <c r="C426" s="137">
        <v>200</v>
      </c>
      <c r="D426" s="151">
        <v>150000</v>
      </c>
      <c r="E426" s="151"/>
      <c r="F426" s="151"/>
    </row>
    <row r="427" spans="1:6" ht="24" x14ac:dyDescent="0.3">
      <c r="A427" s="132" t="s">
        <v>512</v>
      </c>
      <c r="B427" s="77" t="s">
        <v>530</v>
      </c>
      <c r="C427" s="137">
        <v>300</v>
      </c>
      <c r="D427" s="152">
        <v>42000</v>
      </c>
      <c r="E427" s="149">
        <v>42000</v>
      </c>
      <c r="F427" s="149">
        <v>42000</v>
      </c>
    </row>
    <row r="428" spans="1:6" x14ac:dyDescent="0.3">
      <c r="A428" s="86" t="s">
        <v>425</v>
      </c>
      <c r="B428" s="77" t="s">
        <v>530</v>
      </c>
      <c r="C428" s="137">
        <v>800</v>
      </c>
      <c r="D428" s="157">
        <v>950000</v>
      </c>
      <c r="E428" s="149">
        <v>50000</v>
      </c>
      <c r="F428" s="149">
        <v>50000</v>
      </c>
    </row>
    <row r="429" spans="1:6" ht="24" x14ac:dyDescent="0.3">
      <c r="A429" s="86" t="s">
        <v>531</v>
      </c>
      <c r="B429" s="77" t="s">
        <v>532</v>
      </c>
      <c r="C429" s="137"/>
      <c r="D429" s="151">
        <f>D430</f>
        <v>10000</v>
      </c>
      <c r="E429" s="151">
        <f>E430</f>
        <v>0</v>
      </c>
      <c r="F429" s="151">
        <f>F430</f>
        <v>0</v>
      </c>
    </row>
    <row r="430" spans="1:6" ht="24" x14ac:dyDescent="0.3">
      <c r="A430" s="86" t="s">
        <v>373</v>
      </c>
      <c r="B430" s="77" t="s">
        <v>532</v>
      </c>
      <c r="C430" s="137">
        <v>200</v>
      </c>
      <c r="D430" s="151">
        <v>10000</v>
      </c>
      <c r="E430" s="200"/>
      <c r="F430" s="200"/>
    </row>
    <row r="431" spans="1:6" ht="36" x14ac:dyDescent="0.3">
      <c r="A431" s="86" t="s">
        <v>533</v>
      </c>
      <c r="B431" s="77" t="s">
        <v>534</v>
      </c>
      <c r="C431" s="137"/>
      <c r="D431" s="151">
        <f>D432+D433</f>
        <v>1617800</v>
      </c>
      <c r="E431" s="151">
        <f>E432+E433</f>
        <v>1693000</v>
      </c>
      <c r="F431" s="151">
        <f>F432+F433</f>
        <v>1755000</v>
      </c>
    </row>
    <row r="432" spans="1:6" ht="60" x14ac:dyDescent="0.3">
      <c r="A432" s="86" t="s">
        <v>362</v>
      </c>
      <c r="B432" s="77" t="s">
        <v>534</v>
      </c>
      <c r="C432" s="137">
        <v>100</v>
      </c>
      <c r="D432" s="154">
        <v>1094643.57</v>
      </c>
      <c r="E432" s="149">
        <v>1100000</v>
      </c>
      <c r="F432" s="149">
        <v>1100000</v>
      </c>
    </row>
    <row r="433" spans="1:6" ht="24" x14ac:dyDescent="0.3">
      <c r="A433" s="86" t="s">
        <v>373</v>
      </c>
      <c r="B433" s="77" t="s">
        <v>534</v>
      </c>
      <c r="C433" s="137">
        <v>200</v>
      </c>
      <c r="D433" s="74">
        <v>523156.43</v>
      </c>
      <c r="E433" s="151">
        <v>593000</v>
      </c>
      <c r="F433" s="151">
        <v>655000</v>
      </c>
    </row>
    <row r="434" spans="1:6" x14ac:dyDescent="0.3">
      <c r="A434" s="249" t="s">
        <v>1047</v>
      </c>
      <c r="B434" s="78" t="s">
        <v>1048</v>
      </c>
      <c r="C434" s="79"/>
      <c r="D434" s="151">
        <f>D435</f>
        <v>1500000</v>
      </c>
      <c r="E434" s="151">
        <f t="shared" ref="E434:F435" si="79">E435</f>
        <v>0</v>
      </c>
      <c r="F434" s="151">
        <f t="shared" si="79"/>
        <v>0</v>
      </c>
    </row>
    <row r="435" spans="1:6" x14ac:dyDescent="0.3">
      <c r="A435" s="250" t="s">
        <v>1049</v>
      </c>
      <c r="B435" s="78" t="s">
        <v>1050</v>
      </c>
      <c r="C435" s="79"/>
      <c r="D435" s="151">
        <f>D436</f>
        <v>1500000</v>
      </c>
      <c r="E435" s="151">
        <f t="shared" si="79"/>
        <v>0</v>
      </c>
      <c r="F435" s="151">
        <f t="shared" si="79"/>
        <v>0</v>
      </c>
    </row>
    <row r="436" spans="1:6" x14ac:dyDescent="0.3">
      <c r="A436" s="247" t="s">
        <v>425</v>
      </c>
      <c r="B436" s="78" t="s">
        <v>1050</v>
      </c>
      <c r="C436" s="79">
        <v>800</v>
      </c>
      <c r="D436" s="151">
        <v>1500000</v>
      </c>
      <c r="E436" s="151">
        <v>0</v>
      </c>
      <c r="F436" s="151">
        <v>0</v>
      </c>
    </row>
    <row r="437" spans="1:6" ht="36" x14ac:dyDescent="0.3">
      <c r="A437" s="86" t="s">
        <v>431</v>
      </c>
      <c r="B437" s="77" t="s">
        <v>432</v>
      </c>
      <c r="C437" s="137"/>
      <c r="D437" s="151">
        <f>D438+D441</f>
        <v>2115720</v>
      </c>
      <c r="E437" s="151">
        <f>E438+E441</f>
        <v>2115720</v>
      </c>
      <c r="F437" s="151">
        <f>F438+F441</f>
        <v>2115720</v>
      </c>
    </row>
    <row r="438" spans="1:6" ht="36" x14ac:dyDescent="0.3">
      <c r="A438" s="86" t="s">
        <v>793</v>
      </c>
      <c r="B438" s="77" t="s">
        <v>923</v>
      </c>
      <c r="C438" s="137"/>
      <c r="D438" s="151">
        <f>D439</f>
        <v>2077930</v>
      </c>
      <c r="E438" s="151">
        <f>E439</f>
        <v>2077930</v>
      </c>
      <c r="F438" s="151">
        <f>F439</f>
        <v>2077930</v>
      </c>
    </row>
    <row r="439" spans="1:6" ht="24" x14ac:dyDescent="0.3">
      <c r="A439" s="86" t="s">
        <v>373</v>
      </c>
      <c r="B439" s="77" t="s">
        <v>923</v>
      </c>
      <c r="C439" s="137">
        <v>200</v>
      </c>
      <c r="D439" s="151">
        <v>2077930</v>
      </c>
      <c r="E439" s="149">
        <v>2077930</v>
      </c>
      <c r="F439" s="149">
        <v>2077930</v>
      </c>
    </row>
    <row r="440" spans="1:6" ht="60" x14ac:dyDescent="0.3">
      <c r="A440" s="86" t="s">
        <v>433</v>
      </c>
      <c r="B440" s="77" t="s">
        <v>893</v>
      </c>
      <c r="C440" s="137"/>
      <c r="D440" s="151">
        <f>D441</f>
        <v>37790</v>
      </c>
      <c r="E440" s="151">
        <f>E441</f>
        <v>37790</v>
      </c>
      <c r="F440" s="151">
        <f>F441</f>
        <v>37790</v>
      </c>
    </row>
    <row r="441" spans="1:6" ht="60" x14ac:dyDescent="0.3">
      <c r="A441" s="86" t="s">
        <v>362</v>
      </c>
      <c r="B441" s="77" t="s">
        <v>893</v>
      </c>
      <c r="C441" s="137">
        <v>100</v>
      </c>
      <c r="D441" s="151">
        <v>37790</v>
      </c>
      <c r="E441" s="149">
        <v>37790</v>
      </c>
      <c r="F441" s="149">
        <v>37790</v>
      </c>
    </row>
    <row r="442" spans="1:6" ht="22.8" x14ac:dyDescent="0.3">
      <c r="A442" s="83" t="s">
        <v>460</v>
      </c>
      <c r="B442" s="76" t="s">
        <v>461</v>
      </c>
      <c r="C442" s="138"/>
      <c r="D442" s="150">
        <f t="shared" ref="D442:F443" si="80">D443</f>
        <v>4200000</v>
      </c>
      <c r="E442" s="150">
        <f t="shared" si="80"/>
        <v>200000</v>
      </c>
      <c r="F442" s="150">
        <f t="shared" si="80"/>
        <v>200000</v>
      </c>
    </row>
    <row r="443" spans="1:6" x14ac:dyDescent="0.3">
      <c r="A443" s="86" t="s">
        <v>462</v>
      </c>
      <c r="B443" s="77" t="s">
        <v>463</v>
      </c>
      <c r="C443" s="137"/>
      <c r="D443" s="151">
        <f t="shared" si="80"/>
        <v>4200000</v>
      </c>
      <c r="E443" s="151">
        <f t="shared" si="80"/>
        <v>200000</v>
      </c>
      <c r="F443" s="151">
        <f t="shared" si="80"/>
        <v>200000</v>
      </c>
    </row>
    <row r="444" spans="1:6" x14ac:dyDescent="0.3">
      <c r="A444" s="106" t="s">
        <v>464</v>
      </c>
      <c r="B444" s="77" t="s">
        <v>465</v>
      </c>
      <c r="C444" s="137"/>
      <c r="D444" s="151">
        <f>D446+D445+D447</f>
        <v>4200000</v>
      </c>
      <c r="E444" s="151">
        <f t="shared" ref="E444:F444" si="81">E446+E445+E447</f>
        <v>200000</v>
      </c>
      <c r="F444" s="151">
        <f t="shared" si="81"/>
        <v>200000</v>
      </c>
    </row>
    <row r="445" spans="1:6" ht="24" x14ac:dyDescent="0.3">
      <c r="A445" s="86" t="s">
        <v>373</v>
      </c>
      <c r="B445" s="79" t="s">
        <v>465</v>
      </c>
      <c r="C445" s="79">
        <v>200</v>
      </c>
      <c r="D445" s="74">
        <v>1700000</v>
      </c>
      <c r="E445" s="74">
        <v>0</v>
      </c>
      <c r="F445" s="74">
        <v>0</v>
      </c>
    </row>
    <row r="446" spans="1:6" x14ac:dyDescent="0.3">
      <c r="A446" s="86" t="s">
        <v>512</v>
      </c>
      <c r="B446" s="79" t="s">
        <v>465</v>
      </c>
      <c r="C446" s="79" t="s">
        <v>803</v>
      </c>
      <c r="D446" s="74">
        <v>1818383</v>
      </c>
      <c r="E446" s="74">
        <v>0</v>
      </c>
      <c r="F446" s="74">
        <v>0</v>
      </c>
    </row>
    <row r="447" spans="1:6" x14ac:dyDescent="0.3">
      <c r="A447" s="247" t="s">
        <v>425</v>
      </c>
      <c r="B447" s="79" t="s">
        <v>465</v>
      </c>
      <c r="C447" s="79">
        <v>800</v>
      </c>
      <c r="D447" s="74">
        <v>681617</v>
      </c>
      <c r="E447" s="74">
        <v>200000</v>
      </c>
      <c r="F447" s="74">
        <v>200000</v>
      </c>
    </row>
    <row r="448" spans="1:6" ht="34.200000000000003" x14ac:dyDescent="0.3">
      <c r="A448" s="83" t="s">
        <v>535</v>
      </c>
      <c r="B448" s="76" t="s">
        <v>536</v>
      </c>
      <c r="C448" s="138"/>
      <c r="D448" s="150">
        <f t="shared" ref="D448:F449" si="82">D449</f>
        <v>18358500</v>
      </c>
      <c r="E448" s="150">
        <f t="shared" si="82"/>
        <v>9311000</v>
      </c>
      <c r="F448" s="150">
        <f t="shared" si="82"/>
        <v>9511000</v>
      </c>
    </row>
    <row r="449" spans="1:6" ht="36" x14ac:dyDescent="0.3">
      <c r="A449" s="86" t="s">
        <v>906</v>
      </c>
      <c r="B449" s="77" t="s">
        <v>538</v>
      </c>
      <c r="C449" s="137"/>
      <c r="D449" s="151">
        <f t="shared" si="82"/>
        <v>18358500</v>
      </c>
      <c r="E449" s="151">
        <f t="shared" si="82"/>
        <v>9311000</v>
      </c>
      <c r="F449" s="151">
        <f t="shared" si="82"/>
        <v>9511000</v>
      </c>
    </row>
    <row r="450" spans="1:6" ht="24" x14ac:dyDescent="0.3">
      <c r="A450" s="86" t="s">
        <v>518</v>
      </c>
      <c r="B450" s="77" t="s">
        <v>539</v>
      </c>
      <c r="C450" s="137"/>
      <c r="D450" s="151">
        <f>D451+D452+D453</f>
        <v>18358500</v>
      </c>
      <c r="E450" s="151">
        <f>E451+E452+E453</f>
        <v>9311000</v>
      </c>
      <c r="F450" s="151">
        <f>F451+F452+F453</f>
        <v>9511000</v>
      </c>
    </row>
    <row r="451" spans="1:6" ht="60" x14ac:dyDescent="0.3">
      <c r="A451" s="86" t="s">
        <v>362</v>
      </c>
      <c r="B451" s="77" t="s">
        <v>539</v>
      </c>
      <c r="C451" s="137">
        <v>100</v>
      </c>
      <c r="D451" s="151">
        <v>5142500</v>
      </c>
      <c r="E451" s="149">
        <v>5136000</v>
      </c>
      <c r="F451" s="149">
        <v>5136000</v>
      </c>
    </row>
    <row r="452" spans="1:6" ht="24" x14ac:dyDescent="0.3">
      <c r="A452" s="86" t="s">
        <v>373</v>
      </c>
      <c r="B452" s="77" t="s">
        <v>539</v>
      </c>
      <c r="C452" s="137">
        <v>200</v>
      </c>
      <c r="D452" s="154">
        <v>13091000</v>
      </c>
      <c r="E452" s="149">
        <v>4100000</v>
      </c>
      <c r="F452" s="149">
        <v>4300000</v>
      </c>
    </row>
    <row r="453" spans="1:6" x14ac:dyDescent="0.3">
      <c r="A453" s="86" t="s">
        <v>425</v>
      </c>
      <c r="B453" s="77" t="s">
        <v>539</v>
      </c>
      <c r="C453" s="137">
        <v>800</v>
      </c>
      <c r="D453" s="149">
        <v>125000</v>
      </c>
      <c r="E453" s="149">
        <v>75000</v>
      </c>
      <c r="F453" s="149">
        <v>75000</v>
      </c>
    </row>
  </sheetData>
  <mergeCells count="5">
    <mergeCell ref="D1:F7"/>
    <mergeCell ref="B8:D8"/>
    <mergeCell ref="A9:F9"/>
    <mergeCell ref="A13:A14"/>
    <mergeCell ref="D13:F13"/>
  </mergeCells>
  <hyperlinks>
    <hyperlink ref="A243" r:id="rId1" display="consultantplus://offline/ref=C6EF3AE28B6C46D1117CBBA251A07B11C6C7C5768D67668B05322DA1BBA42282C9440EEF08E6CC43400635U6VBM" xr:uid="{00000000-0004-0000-0400-000000000000}"/>
    <hyperlink ref="A249" r:id="rId2" display="consultantplus://offline/ref=C6EF3AE28B6C46D1117CBBA251A07B11C6C7C5768D67668B05322DA1BBA42282C9440EEF08E6CC43400F35U6VFM" xr:uid="{00000000-0004-0000-0400-000001000000}"/>
  </hyperlinks>
  <pageMargins left="0.70866141732283472" right="0.70866141732283472" top="0.74803149606299213" bottom="0.74803149606299213" header="0.31496062992125984" footer="0.31496062992125984"/>
  <pageSetup paperSize="9" scale="10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78"/>
  <sheetViews>
    <sheetView tabSelected="1" topLeftCell="A37" workbookViewId="0">
      <selection activeCell="K69" sqref="K69"/>
    </sheetView>
  </sheetViews>
  <sheetFormatPr defaultRowHeight="14.4" x14ac:dyDescent="0.3"/>
  <cols>
    <col min="1" max="1" width="25.88671875" customWidth="1"/>
    <col min="2" max="2" width="25.6640625" customWidth="1"/>
    <col min="3" max="3" width="25.88671875" customWidth="1"/>
    <col min="4" max="4" width="27.88671875" customWidth="1"/>
    <col min="5" max="5" width="9.6640625" customWidth="1"/>
  </cols>
  <sheetData>
    <row r="1" spans="1:4" x14ac:dyDescent="0.3">
      <c r="A1" s="1"/>
      <c r="B1" s="1"/>
      <c r="C1" s="294" t="s">
        <v>1109</v>
      </c>
      <c r="D1" s="294"/>
    </row>
    <row r="2" spans="1:4" x14ac:dyDescent="0.3">
      <c r="A2" s="3"/>
      <c r="B2" s="3"/>
      <c r="C2" s="294"/>
      <c r="D2" s="294"/>
    </row>
    <row r="3" spans="1:4" x14ac:dyDescent="0.3">
      <c r="A3" s="1"/>
      <c r="B3" s="1"/>
      <c r="C3" s="294"/>
      <c r="D3" s="294"/>
    </row>
    <row r="4" spans="1:4" x14ac:dyDescent="0.3">
      <c r="A4" s="1"/>
      <c r="B4" s="1"/>
      <c r="C4" s="294"/>
      <c r="D4" s="294"/>
    </row>
    <row r="5" spans="1:4" x14ac:dyDescent="0.3">
      <c r="A5" s="1"/>
      <c r="B5" s="125"/>
      <c r="C5" s="294"/>
      <c r="D5" s="294"/>
    </row>
    <row r="6" spans="1:4" x14ac:dyDescent="0.3">
      <c r="A6" s="1"/>
      <c r="B6" s="125"/>
      <c r="C6" s="294"/>
      <c r="D6" s="294"/>
    </row>
    <row r="7" spans="1:4" x14ac:dyDescent="0.3">
      <c r="A7" s="66"/>
      <c r="B7" s="66"/>
      <c r="C7" s="294"/>
      <c r="D7" s="294"/>
    </row>
    <row r="8" spans="1:4" ht="16.2" thickBot="1" x14ac:dyDescent="0.35">
      <c r="A8" s="167"/>
    </row>
    <row r="9" spans="1:4" ht="64.5" customHeight="1" thickBot="1" x14ac:dyDescent="0.35">
      <c r="A9" s="306" t="s">
        <v>1019</v>
      </c>
      <c r="B9" s="307"/>
      <c r="C9" s="307"/>
      <c r="D9" s="308"/>
    </row>
    <row r="10" spans="1:4" x14ac:dyDescent="0.3">
      <c r="A10" s="309" t="s">
        <v>1038</v>
      </c>
      <c r="B10" s="309"/>
      <c r="C10" s="309"/>
      <c r="D10" s="309"/>
    </row>
    <row r="11" spans="1:4" x14ac:dyDescent="0.3">
      <c r="A11" s="309"/>
      <c r="B11" s="309"/>
      <c r="C11" s="309"/>
      <c r="D11" s="309"/>
    </row>
    <row r="12" spans="1:4" x14ac:dyDescent="0.3">
      <c r="A12" s="309"/>
      <c r="B12" s="309"/>
      <c r="C12" s="309"/>
      <c r="D12" s="309"/>
    </row>
    <row r="13" spans="1:4" ht="15.6" x14ac:dyDescent="0.3">
      <c r="A13" s="310"/>
      <c r="B13" s="310"/>
      <c r="C13" s="64"/>
      <c r="D13" s="168" t="s">
        <v>1020</v>
      </c>
    </row>
    <row r="14" spans="1:4" x14ac:dyDescent="0.3">
      <c r="A14" s="311" t="s">
        <v>1021</v>
      </c>
      <c r="B14" s="314" t="s">
        <v>952</v>
      </c>
      <c r="C14" s="315"/>
      <c r="D14" s="316"/>
    </row>
    <row r="15" spans="1:4" x14ac:dyDescent="0.3">
      <c r="A15" s="312"/>
      <c r="B15" s="317" t="s">
        <v>304</v>
      </c>
      <c r="C15" s="318" t="s">
        <v>305</v>
      </c>
      <c r="D15" s="318" t="s">
        <v>306</v>
      </c>
    </row>
    <row r="16" spans="1:4" x14ac:dyDescent="0.3">
      <c r="A16" s="313"/>
      <c r="B16" s="317"/>
      <c r="C16" s="319"/>
      <c r="D16" s="319"/>
    </row>
    <row r="17" spans="1:4" x14ac:dyDescent="0.3">
      <c r="A17" s="107" t="s">
        <v>1022</v>
      </c>
      <c r="B17" s="171">
        <v>637484</v>
      </c>
      <c r="C17" s="172">
        <v>540606</v>
      </c>
      <c r="D17" s="172">
        <v>509987</v>
      </c>
    </row>
    <row r="18" spans="1:4" x14ac:dyDescent="0.3">
      <c r="A18" s="107" t="s">
        <v>1023</v>
      </c>
      <c r="B18" s="171">
        <v>1813730</v>
      </c>
      <c r="C18" s="172">
        <v>1544443</v>
      </c>
      <c r="D18" s="172">
        <v>1450985</v>
      </c>
    </row>
    <row r="19" spans="1:4" x14ac:dyDescent="0.3">
      <c r="A19" s="107" t="s">
        <v>1024</v>
      </c>
      <c r="B19" s="171">
        <v>446497</v>
      </c>
      <c r="C19" s="172">
        <v>380843</v>
      </c>
      <c r="D19" s="172">
        <v>357197</v>
      </c>
    </row>
    <row r="20" spans="1:4" x14ac:dyDescent="0.3">
      <c r="A20" s="107" t="s">
        <v>1025</v>
      </c>
      <c r="B20" s="171">
        <v>435528</v>
      </c>
      <c r="C20" s="172">
        <v>373716</v>
      </c>
      <c r="D20" s="172">
        <v>348422</v>
      </c>
    </row>
    <row r="21" spans="1:4" x14ac:dyDescent="0.3">
      <c r="A21" s="107" t="s">
        <v>1026</v>
      </c>
      <c r="B21" s="171">
        <v>1112370</v>
      </c>
      <c r="C21" s="172">
        <v>997466</v>
      </c>
      <c r="D21" s="172">
        <v>889896</v>
      </c>
    </row>
    <row r="22" spans="1:4" x14ac:dyDescent="0.3">
      <c r="A22" s="107" t="s">
        <v>1027</v>
      </c>
      <c r="B22" s="171">
        <v>561347</v>
      </c>
      <c r="C22" s="172">
        <v>480330</v>
      </c>
      <c r="D22" s="172">
        <v>449077</v>
      </c>
    </row>
    <row r="23" spans="1:4" x14ac:dyDescent="0.3">
      <c r="A23" s="107" t="s">
        <v>1028</v>
      </c>
      <c r="B23" s="171">
        <v>562637</v>
      </c>
      <c r="C23" s="172">
        <v>487170</v>
      </c>
      <c r="D23" s="172">
        <v>450110</v>
      </c>
    </row>
    <row r="24" spans="1:4" x14ac:dyDescent="0.3">
      <c r="A24" s="107" t="s">
        <v>1029</v>
      </c>
      <c r="B24" s="171">
        <v>785886</v>
      </c>
      <c r="C24" s="172">
        <v>667414</v>
      </c>
      <c r="D24" s="172">
        <v>628708</v>
      </c>
    </row>
    <row r="25" spans="1:4" x14ac:dyDescent="0.3">
      <c r="A25" s="107" t="s">
        <v>1030</v>
      </c>
      <c r="B25" s="171">
        <v>577477</v>
      </c>
      <c r="C25" s="172">
        <v>505156</v>
      </c>
      <c r="D25" s="172">
        <v>461982</v>
      </c>
    </row>
    <row r="26" spans="1:4" x14ac:dyDescent="0.3">
      <c r="A26" s="107" t="s">
        <v>1031</v>
      </c>
      <c r="B26" s="171">
        <v>469725</v>
      </c>
      <c r="C26" s="172">
        <v>401508</v>
      </c>
      <c r="D26" s="172">
        <v>375780</v>
      </c>
    </row>
    <row r="27" spans="1:4" x14ac:dyDescent="0.3">
      <c r="A27" s="107" t="s">
        <v>1032</v>
      </c>
      <c r="B27" s="171">
        <v>427785</v>
      </c>
      <c r="C27" s="172">
        <v>366251</v>
      </c>
      <c r="D27" s="172">
        <v>342228</v>
      </c>
    </row>
    <row r="28" spans="1:4" x14ac:dyDescent="0.3">
      <c r="A28" s="107" t="s">
        <v>1033</v>
      </c>
      <c r="B28" s="171">
        <v>482629</v>
      </c>
      <c r="C28" s="172">
        <v>412140</v>
      </c>
      <c r="D28" s="172">
        <v>386103</v>
      </c>
    </row>
    <row r="29" spans="1:4" x14ac:dyDescent="0.3">
      <c r="A29" s="107" t="s">
        <v>1034</v>
      </c>
      <c r="B29" s="171">
        <v>625224</v>
      </c>
      <c r="C29" s="172">
        <v>530526</v>
      </c>
      <c r="D29" s="172">
        <v>500179</v>
      </c>
    </row>
    <row r="30" spans="1:4" x14ac:dyDescent="0.3">
      <c r="A30" s="107" t="s">
        <v>1035</v>
      </c>
      <c r="B30" s="171">
        <v>252929</v>
      </c>
      <c r="C30" s="172">
        <v>216904</v>
      </c>
      <c r="D30" s="172">
        <v>202344</v>
      </c>
    </row>
    <row r="31" spans="1:4" x14ac:dyDescent="0.3">
      <c r="A31" s="173" t="s">
        <v>1036</v>
      </c>
      <c r="B31" s="174">
        <f>SUM(B17:B30)</f>
        <v>9191248</v>
      </c>
      <c r="C31" s="174">
        <f t="shared" ref="C31:D31" si="0">SUM(C17:C30)</f>
        <v>7904473</v>
      </c>
      <c r="D31" s="174">
        <f t="shared" si="0"/>
        <v>7352998</v>
      </c>
    </row>
    <row r="32" spans="1:4" ht="15.6" x14ac:dyDescent="0.3">
      <c r="A32" s="167"/>
      <c r="B32" s="64"/>
      <c r="C32" s="64"/>
      <c r="D32" s="64"/>
    </row>
    <row r="33" spans="1:4" ht="15.6" x14ac:dyDescent="0.3">
      <c r="A33" s="64"/>
      <c r="B33" s="64"/>
      <c r="C33" s="64"/>
      <c r="D33" s="64"/>
    </row>
    <row r="34" spans="1:4" x14ac:dyDescent="0.3">
      <c r="A34" s="320" t="s">
        <v>593</v>
      </c>
      <c r="B34" s="320"/>
      <c r="C34" s="320"/>
      <c r="D34" s="320"/>
    </row>
    <row r="35" spans="1:4" x14ac:dyDescent="0.3">
      <c r="A35" s="320"/>
      <c r="B35" s="320"/>
      <c r="C35" s="320"/>
      <c r="D35" s="320"/>
    </row>
    <row r="36" spans="1:4" ht="15.6" x14ac:dyDescent="0.3">
      <c r="A36" s="169"/>
      <c r="B36" s="169"/>
      <c r="C36" s="169"/>
      <c r="D36" s="169"/>
    </row>
    <row r="37" spans="1:4" ht="15.6" x14ac:dyDescent="0.3">
      <c r="A37" s="64"/>
      <c r="B37" s="64"/>
      <c r="C37" s="64"/>
      <c r="D37" s="168" t="s">
        <v>1037</v>
      </c>
    </row>
    <row r="38" spans="1:4" x14ac:dyDescent="0.3">
      <c r="A38" s="311" t="s">
        <v>1021</v>
      </c>
      <c r="B38" s="321" t="s">
        <v>952</v>
      </c>
      <c r="C38" s="322"/>
      <c r="D38" s="323"/>
    </row>
    <row r="39" spans="1:4" x14ac:dyDescent="0.3">
      <c r="A39" s="312"/>
      <c r="B39" s="317" t="s">
        <v>304</v>
      </c>
      <c r="C39" s="317" t="s">
        <v>305</v>
      </c>
      <c r="D39" s="317" t="s">
        <v>306</v>
      </c>
    </row>
    <row r="40" spans="1:4" x14ac:dyDescent="0.3">
      <c r="A40" s="313"/>
      <c r="B40" s="317"/>
      <c r="C40" s="317"/>
      <c r="D40" s="317"/>
    </row>
    <row r="41" spans="1:4" x14ac:dyDescent="0.3">
      <c r="A41" s="170"/>
      <c r="B41" s="170"/>
      <c r="C41" s="170"/>
      <c r="D41" s="170"/>
    </row>
    <row r="42" spans="1:4" x14ac:dyDescent="0.3">
      <c r="A42" s="107" t="s">
        <v>1023</v>
      </c>
      <c r="B42" s="202">
        <v>1638380</v>
      </c>
      <c r="C42" s="107"/>
      <c r="D42" s="107"/>
    </row>
    <row r="43" spans="1:4" x14ac:dyDescent="0.3">
      <c r="A43" s="107" t="s">
        <v>1024</v>
      </c>
      <c r="B43" s="202">
        <v>1350000</v>
      </c>
      <c r="C43" s="107"/>
      <c r="D43" s="107"/>
    </row>
    <row r="44" spans="1:4" x14ac:dyDescent="0.3">
      <c r="A44" s="107" t="s">
        <v>1026</v>
      </c>
      <c r="B44" s="202">
        <v>1350000</v>
      </c>
      <c r="C44" s="107"/>
      <c r="D44" s="107"/>
    </row>
    <row r="45" spans="1:4" x14ac:dyDescent="0.3">
      <c r="A45" s="107" t="s">
        <v>1030</v>
      </c>
      <c r="B45" s="202">
        <v>600000</v>
      </c>
      <c r="C45" s="107"/>
      <c r="D45" s="107"/>
    </row>
    <row r="46" spans="1:4" x14ac:dyDescent="0.3">
      <c r="A46" s="107" t="s">
        <v>1031</v>
      </c>
      <c r="B46" s="202">
        <v>600000</v>
      </c>
      <c r="C46" s="107"/>
      <c r="D46" s="107"/>
    </row>
    <row r="47" spans="1:4" x14ac:dyDescent="0.3">
      <c r="A47" s="107" t="s">
        <v>1033</v>
      </c>
      <c r="B47" s="202">
        <v>2450000</v>
      </c>
      <c r="C47" s="107"/>
      <c r="D47" s="107"/>
    </row>
    <row r="48" spans="1:4" x14ac:dyDescent="0.3">
      <c r="A48" s="107"/>
      <c r="B48" s="202">
        <v>0</v>
      </c>
      <c r="C48" s="107"/>
      <c r="D48" s="107"/>
    </row>
    <row r="49" spans="1:4" x14ac:dyDescent="0.3">
      <c r="A49" s="107" t="s">
        <v>1036</v>
      </c>
      <c r="B49" s="172">
        <f>SUM(B42:B47)</f>
        <v>7988380</v>
      </c>
      <c r="C49" s="107"/>
      <c r="D49" s="107"/>
    </row>
    <row r="51" spans="1:4" x14ac:dyDescent="0.3">
      <c r="A51" s="320" t="s">
        <v>1060</v>
      </c>
      <c r="B51" s="320"/>
      <c r="C51" s="320"/>
      <c r="D51" s="320"/>
    </row>
    <row r="52" spans="1:4" x14ac:dyDescent="0.3">
      <c r="A52" s="320"/>
      <c r="B52" s="320"/>
      <c r="C52" s="320"/>
      <c r="D52" s="320"/>
    </row>
    <row r="53" spans="1:4" ht="15.6" x14ac:dyDescent="0.3">
      <c r="A53" s="169"/>
      <c r="B53" s="169"/>
      <c r="C53" s="169"/>
      <c r="D53" s="169"/>
    </row>
    <row r="54" spans="1:4" ht="15.6" x14ac:dyDescent="0.3">
      <c r="A54" s="64"/>
      <c r="B54" s="168"/>
      <c r="C54" s="64"/>
      <c r="D54" s="168" t="s">
        <v>1061</v>
      </c>
    </row>
    <row r="55" spans="1:4" ht="15.6" x14ac:dyDescent="0.3">
      <c r="A55" s="324" t="s">
        <v>1021</v>
      </c>
      <c r="B55" s="327" t="s">
        <v>952</v>
      </c>
      <c r="C55" s="328"/>
      <c r="D55" s="329"/>
    </row>
    <row r="56" spans="1:4" x14ac:dyDescent="0.3">
      <c r="A56" s="325"/>
      <c r="B56" s="330" t="s">
        <v>304</v>
      </c>
      <c r="C56" s="330" t="s">
        <v>305</v>
      </c>
      <c r="D56" s="330" t="s">
        <v>306</v>
      </c>
    </row>
    <row r="57" spans="1:4" x14ac:dyDescent="0.3">
      <c r="A57" s="326"/>
      <c r="B57" s="330"/>
      <c r="C57" s="330"/>
      <c r="D57" s="330"/>
    </row>
    <row r="58" spans="1:4" ht="15.6" x14ac:dyDescent="0.3">
      <c r="A58" s="190" t="s">
        <v>1023</v>
      </c>
      <c r="B58" s="202">
        <v>100000</v>
      </c>
      <c r="C58" s="191"/>
      <c r="D58" s="191"/>
    </row>
    <row r="59" spans="1:4" ht="15.6" x14ac:dyDescent="0.3">
      <c r="A59" s="107" t="s">
        <v>1024</v>
      </c>
      <c r="B59" s="202">
        <v>600000</v>
      </c>
      <c r="C59" s="191"/>
      <c r="D59" s="191"/>
    </row>
    <row r="60" spans="1:4" ht="15.6" x14ac:dyDescent="0.3">
      <c r="A60" s="190" t="s">
        <v>1026</v>
      </c>
      <c r="B60" s="202">
        <v>2440000</v>
      </c>
      <c r="C60" s="191"/>
      <c r="D60" s="191"/>
    </row>
    <row r="61" spans="1:4" ht="15.6" x14ac:dyDescent="0.3">
      <c r="A61" s="190" t="s">
        <v>1027</v>
      </c>
      <c r="B61" s="202">
        <v>1380000</v>
      </c>
      <c r="C61" s="191"/>
      <c r="D61" s="191"/>
    </row>
    <row r="62" spans="1:4" ht="15.6" x14ac:dyDescent="0.3">
      <c r="A62" s="107" t="s">
        <v>1030</v>
      </c>
      <c r="B62" s="202">
        <v>2100000</v>
      </c>
      <c r="C62" s="191"/>
      <c r="D62" s="191"/>
    </row>
    <row r="63" spans="1:4" ht="15.6" x14ac:dyDescent="0.3">
      <c r="A63" s="190" t="s">
        <v>1031</v>
      </c>
      <c r="B63" s="202">
        <v>1005000</v>
      </c>
      <c r="C63" s="191"/>
      <c r="D63" s="191"/>
    </row>
    <row r="64" spans="1:4" ht="31.5" customHeight="1" x14ac:dyDescent="0.3">
      <c r="A64" s="198" t="s">
        <v>1091</v>
      </c>
      <c r="B64" s="202">
        <v>810000</v>
      </c>
      <c r="C64" s="191"/>
      <c r="D64" s="191"/>
    </row>
    <row r="65" spans="1:4" ht="15.75" customHeight="1" x14ac:dyDescent="0.3">
      <c r="A65" s="198" t="s">
        <v>1034</v>
      </c>
      <c r="B65" s="202">
        <v>270000</v>
      </c>
      <c r="C65" s="191"/>
      <c r="D65" s="191"/>
    </row>
    <row r="66" spans="1:4" ht="15.6" x14ac:dyDescent="0.3">
      <c r="A66" s="190" t="s">
        <v>1035</v>
      </c>
      <c r="B66" s="202">
        <v>525000</v>
      </c>
      <c r="C66" s="191"/>
      <c r="D66" s="191"/>
    </row>
    <row r="67" spans="1:4" ht="15.6" x14ac:dyDescent="0.3">
      <c r="A67" s="191" t="s">
        <v>1036</v>
      </c>
      <c r="B67" s="203">
        <f>SUM(B58:B66)</f>
        <v>9230000</v>
      </c>
      <c r="C67" s="191"/>
      <c r="D67" s="191"/>
    </row>
    <row r="69" spans="1:4" x14ac:dyDescent="0.3">
      <c r="A69" s="331" t="s">
        <v>1062</v>
      </c>
      <c r="B69" s="331"/>
      <c r="C69" s="331"/>
      <c r="D69" s="331"/>
    </row>
    <row r="70" spans="1:4" x14ac:dyDescent="0.3">
      <c r="A70" s="331"/>
      <c r="B70" s="331"/>
      <c r="C70" s="331"/>
      <c r="D70" s="331"/>
    </row>
    <row r="71" spans="1:4" x14ac:dyDescent="0.3">
      <c r="A71" s="331"/>
      <c r="B71" s="331"/>
      <c r="C71" s="331"/>
      <c r="D71" s="331"/>
    </row>
    <row r="72" spans="1:4" ht="15.6" x14ac:dyDescent="0.3">
      <c r="A72" s="192"/>
      <c r="B72" s="192"/>
      <c r="C72" s="192"/>
      <c r="D72" s="192"/>
    </row>
    <row r="73" spans="1:4" ht="15.6" x14ac:dyDescent="0.3">
      <c r="A73" s="64"/>
      <c r="B73" s="168"/>
      <c r="C73" s="64"/>
      <c r="D73" s="168" t="s">
        <v>1063</v>
      </c>
    </row>
    <row r="74" spans="1:4" ht="15.6" x14ac:dyDescent="0.3">
      <c r="A74" s="324" t="s">
        <v>1021</v>
      </c>
      <c r="B74" s="327" t="s">
        <v>952</v>
      </c>
      <c r="C74" s="328"/>
      <c r="D74" s="329"/>
    </row>
    <row r="75" spans="1:4" x14ac:dyDescent="0.3">
      <c r="A75" s="325"/>
      <c r="B75" s="330" t="s">
        <v>304</v>
      </c>
      <c r="C75" s="330" t="s">
        <v>305</v>
      </c>
      <c r="D75" s="330" t="s">
        <v>306</v>
      </c>
    </row>
    <row r="76" spans="1:4" x14ac:dyDescent="0.3">
      <c r="A76" s="326"/>
      <c r="B76" s="330"/>
      <c r="C76" s="330"/>
      <c r="D76" s="330"/>
    </row>
    <row r="77" spans="1:4" ht="15.6" x14ac:dyDescent="0.3">
      <c r="A77" s="191" t="s">
        <v>1064</v>
      </c>
      <c r="B77" s="193">
        <v>599000</v>
      </c>
      <c r="C77" s="191"/>
      <c r="D77" s="191"/>
    </row>
    <row r="78" spans="1:4" ht="15.6" x14ac:dyDescent="0.3">
      <c r="A78" s="191" t="s">
        <v>1036</v>
      </c>
      <c r="B78" s="193">
        <f>B77</f>
        <v>599000</v>
      </c>
      <c r="C78" s="191"/>
      <c r="D78" s="191"/>
    </row>
  </sheetData>
  <mergeCells count="27">
    <mergeCell ref="A69:D71"/>
    <mergeCell ref="A74:A76"/>
    <mergeCell ref="B74:D74"/>
    <mergeCell ref="B75:B76"/>
    <mergeCell ref="C75:C76"/>
    <mergeCell ref="D75:D76"/>
    <mergeCell ref="A51:D52"/>
    <mergeCell ref="A55:A57"/>
    <mergeCell ref="B55:D55"/>
    <mergeCell ref="B56:B57"/>
    <mergeCell ref="C56:C57"/>
    <mergeCell ref="D56:D57"/>
    <mergeCell ref="A34:D35"/>
    <mergeCell ref="A38:A40"/>
    <mergeCell ref="B38:D38"/>
    <mergeCell ref="B39:B40"/>
    <mergeCell ref="C39:C40"/>
    <mergeCell ref="D39:D40"/>
    <mergeCell ref="C1:D7"/>
    <mergeCell ref="A9:D9"/>
    <mergeCell ref="A10:D12"/>
    <mergeCell ref="A13:B13"/>
    <mergeCell ref="A14:A16"/>
    <mergeCell ref="B14:D14"/>
    <mergeCell ref="B15:B16"/>
    <mergeCell ref="C15:C16"/>
    <mergeCell ref="D15:D16"/>
  </mergeCells>
  <pageMargins left="0.70866141732283472" right="0.70866141732283472" top="0.74803149606299213" bottom="0.74803149606299213" header="0.31496062992125984" footer="0.31496062992125984"/>
  <pageSetup paperSize="9" scale="75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№ 1</vt:lpstr>
      <vt:lpstr>Приложение №2</vt:lpstr>
      <vt:lpstr>Приложение 3</vt:lpstr>
      <vt:lpstr>Приложение 4</vt:lpstr>
      <vt:lpstr>Приложение 5</vt:lpstr>
      <vt:lpstr>Приложение 6</vt:lpstr>
      <vt:lpstr>'Приложение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PLOHIHVV</cp:lastModifiedBy>
  <cp:lastPrinted>2025-01-04T12:03:04Z</cp:lastPrinted>
  <dcterms:created xsi:type="dcterms:W3CDTF">2009-02-11T10:05:52Z</dcterms:created>
  <dcterms:modified xsi:type="dcterms:W3CDTF">2025-01-09T08:23:19Z</dcterms:modified>
</cp:coreProperties>
</file>